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ОООТ\АУП\"/>
    </mc:Choice>
  </mc:AlternateContent>
  <xr:revisionPtr revIDLastSave="0" documentId="8_{67D3FFB1-571D-B449-A330-D0F4BFA1EA1D}" xr6:coauthVersionLast="47" xr6:coauthVersionMax="47" xr10:uidLastSave="{00000000-0000-0000-0000-000000000000}"/>
  <bookViews>
    <workbookView xWindow="-120" yWindow="-120" windowWidth="29040" windowHeight="15840" firstSheet="4" activeTab="5" xr2:uid="{7883F197-4A5A-4378-AD5B-CD7BAAD5BF62}"/>
  </bookViews>
  <sheets>
    <sheet name="штат" sheetId="1" state="hidden" r:id="rId1"/>
    <sheet name="коэффициент" sheetId="5" state="hidden" r:id="rId2"/>
    <sheet name="баллы" sheetId="3" state="hidden" r:id="rId3"/>
    <sheet name="данные" sheetId="4" state="hidden" r:id="rId4"/>
    <sheet name="нор" sheetId="2" r:id="rId5"/>
    <sheet name="ауп" sheetId="9" r:id="rId6"/>
    <sheet name="рид" sheetId="6" r:id="rId7"/>
    <sheet name="сз" sheetId="8" r:id="rId8"/>
  </sheets>
  <definedNames>
    <definedName name="сотрудники" localSheetId="5">штат[сотрудник]</definedName>
    <definedName name="сотрудники">штат[сотрудник]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9" l="1"/>
  <c r="M3" i="9"/>
  <c r="L4" i="9"/>
  <c r="M4" i="9"/>
  <c r="L5" i="9"/>
  <c r="M5" i="9"/>
  <c r="L6" i="9"/>
  <c r="M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L51" i="9"/>
  <c r="M51" i="9"/>
  <c r="L52" i="9"/>
  <c r="M52" i="9"/>
  <c r="L53" i="9"/>
  <c r="M53" i="9"/>
  <c r="L54" i="9"/>
  <c r="M54" i="9"/>
  <c r="L55" i="9"/>
  <c r="M55" i="9"/>
  <c r="L56" i="9"/>
  <c r="M56" i="9"/>
  <c r="L57" i="9"/>
  <c r="M57" i="9"/>
  <c r="L58" i="9"/>
  <c r="M58" i="9"/>
  <c r="L59" i="9"/>
  <c r="M59" i="9"/>
  <c r="L60" i="9"/>
  <c r="M60" i="9"/>
  <c r="L61" i="9"/>
  <c r="M61" i="9"/>
  <c r="L62" i="9"/>
  <c r="M62" i="9"/>
  <c r="L63" i="9"/>
  <c r="M63" i="9"/>
  <c r="L64" i="9"/>
  <c r="M64" i="9"/>
  <c r="L65" i="9"/>
  <c r="M65" i="9"/>
  <c r="L66" i="9"/>
  <c r="M66" i="9"/>
  <c r="L67" i="9"/>
  <c r="M67" i="9"/>
  <c r="L68" i="9"/>
  <c r="M68" i="9"/>
  <c r="L69" i="9"/>
  <c r="M69" i="9"/>
  <c r="L70" i="9"/>
  <c r="M70" i="9"/>
  <c r="L71" i="9"/>
  <c r="M71" i="9"/>
  <c r="L72" i="9"/>
  <c r="M72" i="9"/>
  <c r="L73" i="9"/>
  <c r="M73" i="9"/>
  <c r="L74" i="9"/>
  <c r="M74" i="9"/>
  <c r="L75" i="9"/>
  <c r="M75" i="9"/>
  <c r="L76" i="9"/>
  <c r="M76" i="9"/>
  <c r="L77" i="9"/>
  <c r="M77" i="9"/>
  <c r="L78" i="9"/>
  <c r="M78" i="9"/>
  <c r="L79" i="9"/>
  <c r="M79" i="9"/>
  <c r="L80" i="9"/>
  <c r="M80" i="9"/>
  <c r="L81" i="9"/>
  <c r="M81" i="9"/>
  <c r="L82" i="9"/>
  <c r="M82" i="9"/>
  <c r="L83" i="9"/>
  <c r="M83" i="9"/>
  <c r="L84" i="9"/>
  <c r="M84" i="9"/>
  <c r="L85" i="9"/>
  <c r="M85" i="9"/>
  <c r="L86" i="9"/>
  <c r="M86" i="9"/>
  <c r="L87" i="9"/>
  <c r="M87" i="9"/>
  <c r="L88" i="9"/>
  <c r="M88" i="9"/>
  <c r="L89" i="9"/>
  <c r="M89" i="9"/>
  <c r="L90" i="9"/>
  <c r="M90" i="9"/>
  <c r="L91" i="9"/>
  <c r="M91" i="9"/>
  <c r="L92" i="9"/>
  <c r="M92" i="9"/>
  <c r="L93" i="9"/>
  <c r="M93" i="9"/>
  <c r="L94" i="9"/>
  <c r="M94" i="9"/>
  <c r="L95" i="9"/>
  <c r="M95" i="9"/>
  <c r="L96" i="9"/>
  <c r="M96" i="9"/>
  <c r="L97" i="9"/>
  <c r="M97" i="9"/>
  <c r="L98" i="9"/>
  <c r="M98" i="9"/>
  <c r="L99" i="9"/>
  <c r="M99" i="9"/>
  <c r="L100" i="9"/>
  <c r="M100" i="9"/>
  <c r="L101" i="9"/>
  <c r="M101" i="9"/>
  <c r="L102" i="9"/>
  <c r="M102" i="9"/>
  <c r="L103" i="9"/>
  <c r="M103" i="9"/>
  <c r="L104" i="9"/>
  <c r="M104" i="9"/>
  <c r="L105" i="9"/>
  <c r="M105" i="9"/>
  <c r="L106" i="9"/>
  <c r="M106" i="9"/>
  <c r="L107" i="9"/>
  <c r="M107" i="9"/>
  <c r="L108" i="9"/>
  <c r="M108" i="9"/>
  <c r="L109" i="9"/>
  <c r="M109" i="9"/>
  <c r="L110" i="9"/>
  <c r="M110" i="9"/>
  <c r="L111" i="9"/>
  <c r="M111" i="9"/>
  <c r="L112" i="9"/>
  <c r="M112" i="9"/>
  <c r="L113" i="9"/>
  <c r="M113" i="9"/>
  <c r="L114" i="9"/>
  <c r="M114" i="9"/>
  <c r="L115" i="9"/>
  <c r="M115" i="9"/>
  <c r="L116" i="9"/>
  <c r="M116" i="9"/>
  <c r="L117" i="9"/>
  <c r="M117" i="9"/>
  <c r="L118" i="9"/>
  <c r="M118" i="9"/>
  <c r="L119" i="9"/>
  <c r="M119" i="9"/>
  <c r="L120" i="9"/>
  <c r="M120" i="9"/>
  <c r="L121" i="9"/>
  <c r="M121" i="9"/>
  <c r="L122" i="9"/>
  <c r="M122" i="9"/>
  <c r="L123" i="9"/>
  <c r="M123" i="9"/>
  <c r="L124" i="9"/>
  <c r="M124" i="9"/>
  <c r="L125" i="9"/>
  <c r="M125" i="9"/>
  <c r="L126" i="9"/>
  <c r="M126" i="9"/>
  <c r="L127" i="9"/>
  <c r="M127" i="9"/>
  <c r="L128" i="9"/>
  <c r="M128" i="9"/>
  <c r="L129" i="9"/>
  <c r="M129" i="9"/>
  <c r="L130" i="9"/>
  <c r="M130" i="9"/>
  <c r="L131" i="9"/>
  <c r="M131" i="9"/>
  <c r="L132" i="9"/>
  <c r="M132" i="9"/>
  <c r="L133" i="9"/>
  <c r="M133" i="9"/>
  <c r="L134" i="9"/>
  <c r="M134" i="9"/>
  <c r="L135" i="9"/>
  <c r="M135" i="9"/>
  <c r="L136" i="9"/>
  <c r="M136" i="9"/>
  <c r="L137" i="9"/>
  <c r="M137" i="9"/>
  <c r="L138" i="9"/>
  <c r="M138" i="9"/>
  <c r="L139" i="9"/>
  <c r="M139" i="9"/>
  <c r="L140" i="9"/>
  <c r="M140" i="9"/>
  <c r="L141" i="9"/>
  <c r="M141" i="9"/>
  <c r="L142" i="9"/>
  <c r="M142" i="9"/>
  <c r="L143" i="9"/>
  <c r="M143" i="9"/>
  <c r="L144" i="9"/>
  <c r="M144" i="9"/>
  <c r="L145" i="9"/>
  <c r="M145" i="9"/>
  <c r="L146" i="9"/>
  <c r="M146" i="9"/>
  <c r="L147" i="9"/>
  <c r="M147" i="9"/>
  <c r="L148" i="9"/>
  <c r="M148" i="9"/>
  <c r="L149" i="9"/>
  <c r="M149" i="9"/>
  <c r="L150" i="9"/>
  <c r="M150" i="9"/>
  <c r="L151" i="9"/>
  <c r="M151" i="9"/>
  <c r="L152" i="9"/>
  <c r="M152" i="9"/>
  <c r="L153" i="9"/>
  <c r="M153" i="9"/>
  <c r="L154" i="9"/>
  <c r="M154" i="9"/>
  <c r="L155" i="9"/>
  <c r="M155" i="9"/>
  <c r="L156" i="9"/>
  <c r="M156" i="9"/>
  <c r="L157" i="9"/>
  <c r="M157" i="9"/>
  <c r="L158" i="9"/>
  <c r="M158" i="9"/>
  <c r="L159" i="9"/>
  <c r="M159" i="9"/>
  <c r="L160" i="9"/>
  <c r="M160" i="9"/>
  <c r="L161" i="9"/>
  <c r="M161" i="9"/>
  <c r="L162" i="9"/>
  <c r="M162" i="9"/>
  <c r="L163" i="9"/>
  <c r="M163" i="9"/>
  <c r="L164" i="9"/>
  <c r="M164" i="9"/>
  <c r="L165" i="9"/>
  <c r="M165" i="9"/>
  <c r="L166" i="9"/>
  <c r="M166" i="9"/>
  <c r="L167" i="9"/>
  <c r="M167" i="9"/>
  <c r="L168" i="9"/>
  <c r="M168" i="9"/>
  <c r="L169" i="9"/>
  <c r="M169" i="9"/>
  <c r="L170" i="9"/>
  <c r="M170" i="9"/>
  <c r="L171" i="9"/>
  <c r="M171" i="9"/>
  <c r="L172" i="9"/>
  <c r="M172" i="9"/>
  <c r="L173" i="9"/>
  <c r="M173" i="9"/>
  <c r="L174" i="9"/>
  <c r="M174" i="9"/>
  <c r="L175" i="9"/>
  <c r="M175" i="9"/>
  <c r="L176" i="9"/>
  <c r="M176" i="9"/>
  <c r="L177" i="9"/>
  <c r="M177" i="9"/>
  <c r="L178" i="9"/>
  <c r="M178" i="9"/>
  <c r="L179" i="9"/>
  <c r="M179" i="9"/>
  <c r="L180" i="9"/>
  <c r="M180" i="9"/>
  <c r="L181" i="9"/>
  <c r="M181" i="9"/>
  <c r="L182" i="9"/>
  <c r="M182" i="9"/>
  <c r="L183" i="9"/>
  <c r="M183" i="9"/>
  <c r="L184" i="9"/>
  <c r="M184" i="9"/>
  <c r="L185" i="9"/>
  <c r="M185" i="9"/>
  <c r="L186" i="9"/>
  <c r="M186" i="9"/>
  <c r="L187" i="9"/>
  <c r="M187" i="9"/>
  <c r="L188" i="9"/>
  <c r="M188" i="9"/>
  <c r="L189" i="9"/>
  <c r="M189" i="9"/>
  <c r="L190" i="9"/>
  <c r="M190" i="9"/>
  <c r="L191" i="9"/>
  <c r="M191" i="9"/>
  <c r="L192" i="9"/>
  <c r="M192" i="9"/>
  <c r="L193" i="9"/>
  <c r="M193" i="9"/>
  <c r="L194" i="9"/>
  <c r="M194" i="9"/>
  <c r="L195" i="9"/>
  <c r="M195" i="9"/>
  <c r="L196" i="9"/>
  <c r="M196" i="9"/>
  <c r="L197" i="9"/>
  <c r="M197" i="9"/>
  <c r="L198" i="9"/>
  <c r="M198" i="9"/>
  <c r="L199" i="9"/>
  <c r="M199" i="9"/>
  <c r="L200" i="9"/>
  <c r="M200" i="9"/>
  <c r="L201" i="9"/>
  <c r="M201" i="9"/>
  <c r="L202" i="9"/>
  <c r="M202" i="9"/>
  <c r="L203" i="9"/>
  <c r="M203" i="9"/>
  <c r="L204" i="9"/>
  <c r="M204" i="9"/>
  <c r="L205" i="9"/>
  <c r="M205" i="9"/>
  <c r="L206" i="9"/>
  <c r="M206" i="9"/>
  <c r="L207" i="9"/>
  <c r="M207" i="9"/>
  <c r="L208" i="9"/>
  <c r="M208" i="9"/>
  <c r="L209" i="9"/>
  <c r="M209" i="9"/>
  <c r="L210" i="9"/>
  <c r="M210" i="9"/>
  <c r="L211" i="9"/>
  <c r="M211" i="9"/>
  <c r="L212" i="9"/>
  <c r="M212" i="9"/>
  <c r="L213" i="9"/>
  <c r="M213" i="9"/>
  <c r="L214" i="9"/>
  <c r="M214" i="9"/>
  <c r="L215" i="9"/>
  <c r="M215" i="9"/>
  <c r="L216" i="9"/>
  <c r="M216" i="9"/>
  <c r="L217" i="9"/>
  <c r="M217" i="9"/>
  <c r="L218" i="9"/>
  <c r="M218" i="9"/>
  <c r="L219" i="9"/>
  <c r="M219" i="9"/>
  <c r="L220" i="9"/>
  <c r="M220" i="9"/>
  <c r="L221" i="9"/>
  <c r="M221" i="9"/>
  <c r="L222" i="9"/>
  <c r="M222" i="9"/>
  <c r="L223" i="9"/>
  <c r="M223" i="9"/>
  <c r="L224" i="9"/>
  <c r="M224" i="9"/>
  <c r="L225" i="9"/>
  <c r="M225" i="9"/>
  <c r="L226" i="9"/>
  <c r="M226" i="9"/>
  <c r="L227" i="9"/>
  <c r="M227" i="9"/>
  <c r="L228" i="9"/>
  <c r="M228" i="9"/>
  <c r="L229" i="9"/>
  <c r="M229" i="9"/>
  <c r="L230" i="9"/>
  <c r="M230" i="9"/>
  <c r="L231" i="9"/>
  <c r="M231" i="9"/>
  <c r="L232" i="9"/>
  <c r="M232" i="9"/>
  <c r="L233" i="9"/>
  <c r="M233" i="9"/>
  <c r="L234" i="9"/>
  <c r="M234" i="9"/>
  <c r="L235" i="9"/>
  <c r="M235" i="9"/>
  <c r="L236" i="9"/>
  <c r="M236" i="9"/>
  <c r="L237" i="9"/>
  <c r="M237" i="9"/>
  <c r="L238" i="9"/>
  <c r="M238" i="9"/>
  <c r="L239" i="9"/>
  <c r="M239" i="9"/>
  <c r="L240" i="9"/>
  <c r="M240" i="9"/>
  <c r="L241" i="9"/>
  <c r="M241" i="9"/>
  <c r="L242" i="9"/>
  <c r="M242" i="9"/>
  <c r="L243" i="9"/>
  <c r="M243" i="9"/>
  <c r="L244" i="9"/>
  <c r="M244" i="9"/>
  <c r="L245" i="9"/>
  <c r="M245" i="9"/>
  <c r="L246" i="9"/>
  <c r="M246" i="9"/>
  <c r="L247" i="9"/>
  <c r="M247" i="9"/>
  <c r="L248" i="9"/>
  <c r="M248" i="9"/>
  <c r="L249" i="9"/>
  <c r="M249" i="9"/>
  <c r="L250" i="9"/>
  <c r="M250" i="9"/>
  <c r="L251" i="9"/>
  <c r="M251" i="9"/>
  <c r="L252" i="9"/>
  <c r="M252" i="9"/>
  <c r="L253" i="9"/>
  <c r="M253" i="9"/>
  <c r="L254" i="9"/>
  <c r="M254" i="9"/>
  <c r="L255" i="9"/>
  <c r="M255" i="9"/>
  <c r="L256" i="9"/>
  <c r="M256" i="9"/>
  <c r="L257" i="9"/>
  <c r="M257" i="9"/>
  <c r="L258" i="9"/>
  <c r="M258" i="9"/>
  <c r="L259" i="9"/>
  <c r="M259" i="9"/>
  <c r="L260" i="9"/>
  <c r="M260" i="9"/>
  <c r="L261" i="9"/>
  <c r="M261" i="9"/>
  <c r="L262" i="9"/>
  <c r="M262" i="9"/>
  <c r="L263" i="9"/>
  <c r="M263" i="9"/>
  <c r="L264" i="9"/>
  <c r="M264" i="9"/>
  <c r="L265" i="9"/>
  <c r="M265" i="9"/>
  <c r="L266" i="9"/>
  <c r="M266" i="9"/>
  <c r="L267" i="9"/>
  <c r="M267" i="9"/>
  <c r="L268" i="9"/>
  <c r="M268" i="9"/>
  <c r="L269" i="9"/>
  <c r="M269" i="9"/>
  <c r="L270" i="9"/>
  <c r="M270" i="9"/>
  <c r="L271" i="9"/>
  <c r="M271" i="9"/>
  <c r="L272" i="9"/>
  <c r="M272" i="9"/>
  <c r="L273" i="9"/>
  <c r="M273" i="9"/>
  <c r="L274" i="9"/>
  <c r="M274" i="9"/>
  <c r="L275" i="9"/>
  <c r="M275" i="9"/>
  <c r="L276" i="9"/>
  <c r="M276" i="9"/>
  <c r="L277" i="9"/>
  <c r="M277" i="9"/>
  <c r="L278" i="9"/>
  <c r="M278" i="9"/>
  <c r="L279" i="9"/>
  <c r="M279" i="9"/>
  <c r="L280" i="9"/>
  <c r="M280" i="9"/>
  <c r="L281" i="9"/>
  <c r="M281" i="9"/>
  <c r="L282" i="9"/>
  <c r="M282" i="9"/>
  <c r="L283" i="9"/>
  <c r="M283" i="9"/>
  <c r="L284" i="9"/>
  <c r="M284" i="9"/>
  <c r="L285" i="9"/>
  <c r="M285" i="9"/>
  <c r="L286" i="9"/>
  <c r="M286" i="9"/>
  <c r="L287" i="9"/>
  <c r="M287" i="9"/>
  <c r="L288" i="9"/>
  <c r="M288" i="9"/>
  <c r="L289" i="9"/>
  <c r="M289" i="9"/>
  <c r="L290" i="9"/>
  <c r="M290" i="9"/>
  <c r="L291" i="9"/>
  <c r="M291" i="9"/>
  <c r="L292" i="9"/>
  <c r="M292" i="9"/>
  <c r="L293" i="9"/>
  <c r="M293" i="9"/>
  <c r="L294" i="9"/>
  <c r="M294" i="9"/>
  <c r="L295" i="9"/>
  <c r="M295" i="9"/>
  <c r="L296" i="9"/>
  <c r="M296" i="9"/>
  <c r="L297" i="9"/>
  <c r="M297" i="9"/>
  <c r="L298" i="9"/>
  <c r="M298" i="9"/>
  <c r="L299" i="9"/>
  <c r="M299" i="9"/>
  <c r="L300" i="9"/>
  <c r="M300" i="9"/>
  <c r="L301" i="9"/>
  <c r="M301" i="9"/>
  <c r="L2" i="9"/>
  <c r="M2" i="9"/>
  <c r="O144" i="3"/>
  <c r="K144" i="1"/>
  <c r="B144" i="3"/>
  <c r="P144" i="3"/>
  <c r="Q144" i="3"/>
  <c r="O145" i="3"/>
  <c r="K145" i="1"/>
  <c r="B145" i="3"/>
  <c r="P145" i="3"/>
  <c r="Q145" i="3"/>
  <c r="O186" i="3"/>
  <c r="K186" i="1"/>
  <c r="B186" i="3"/>
  <c r="P186" i="3"/>
  <c r="Q186" i="3"/>
  <c r="O198" i="3"/>
  <c r="K198" i="1"/>
  <c r="B198" i="3"/>
  <c r="P198" i="3"/>
  <c r="Q198" i="3"/>
  <c r="O199" i="3"/>
  <c r="K199" i="1"/>
  <c r="B199" i="3"/>
  <c r="P199" i="3"/>
  <c r="Q199" i="3"/>
  <c r="O216" i="3"/>
  <c r="K216" i="1"/>
  <c r="B216" i="3"/>
  <c r="P216" i="3"/>
  <c r="Q216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7" i="3"/>
  <c r="O188" i="3"/>
  <c r="O189" i="3"/>
  <c r="O190" i="3"/>
  <c r="O191" i="3"/>
  <c r="O192" i="3"/>
  <c r="O193" i="3"/>
  <c r="O194" i="3"/>
  <c r="O195" i="3"/>
  <c r="O196" i="3"/>
  <c r="O197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4" i="2"/>
  <c r="P34" i="2"/>
  <c r="O37" i="2"/>
  <c r="P37" i="2"/>
  <c r="O38" i="2"/>
  <c r="P38" i="2"/>
  <c r="O106" i="2"/>
  <c r="P106" i="2"/>
  <c r="O154" i="2"/>
  <c r="P154" i="2"/>
  <c r="O158" i="2"/>
  <c r="P158" i="2"/>
  <c r="O166" i="2"/>
  <c r="P166" i="2"/>
  <c r="O202" i="2"/>
  <c r="P202" i="2"/>
  <c r="O262" i="2"/>
  <c r="P262" i="2"/>
  <c r="O298" i="2"/>
  <c r="P298" i="2"/>
  <c r="K2" i="1"/>
  <c r="B2" i="3"/>
  <c r="P2" i="3"/>
  <c r="Q2" i="3"/>
  <c r="K3" i="1"/>
  <c r="B3" i="3"/>
  <c r="P3" i="3"/>
  <c r="Q3" i="3"/>
  <c r="K4" i="1"/>
  <c r="B4" i="3"/>
  <c r="K5" i="1"/>
  <c r="B5" i="3"/>
  <c r="K6" i="1"/>
  <c r="B6" i="3"/>
  <c r="P6" i="3"/>
  <c r="Q6" i="3"/>
  <c r="K7" i="1"/>
  <c r="B7" i="3"/>
  <c r="P7" i="3"/>
  <c r="Q7" i="3"/>
  <c r="K8" i="1"/>
  <c r="B8" i="3"/>
  <c r="P8" i="3"/>
  <c r="Q8" i="3"/>
  <c r="K9" i="1"/>
  <c r="B9" i="3"/>
  <c r="P9" i="3"/>
  <c r="Q9" i="3"/>
  <c r="K10" i="1"/>
  <c r="B10" i="3"/>
  <c r="P10" i="3"/>
  <c r="Q10" i="3"/>
  <c r="K11" i="1"/>
  <c r="B11" i="3"/>
  <c r="P11" i="3"/>
  <c r="Q11" i="3"/>
  <c r="K12" i="1"/>
  <c r="B12" i="3"/>
  <c r="P12" i="3"/>
  <c r="Q12" i="3"/>
  <c r="K13" i="1"/>
  <c r="B13" i="3"/>
  <c r="P13" i="3"/>
  <c r="Q13" i="3"/>
  <c r="K14" i="1"/>
  <c r="B14" i="3"/>
  <c r="P14" i="3"/>
  <c r="Q14" i="3"/>
  <c r="K15" i="1"/>
  <c r="B15" i="3"/>
  <c r="P15" i="3"/>
  <c r="Q15" i="3"/>
  <c r="K16" i="1"/>
  <c r="B16" i="3"/>
  <c r="P16" i="3"/>
  <c r="Q16" i="3"/>
  <c r="K17" i="1"/>
  <c r="B17" i="3"/>
  <c r="P17" i="3"/>
  <c r="Q17" i="3"/>
  <c r="K18" i="1"/>
  <c r="B18" i="3"/>
  <c r="P18" i="3"/>
  <c r="Q18" i="3"/>
  <c r="K19" i="1"/>
  <c r="B19" i="3"/>
  <c r="P19" i="3"/>
  <c r="Q19" i="3"/>
  <c r="K20" i="1"/>
  <c r="B20" i="3"/>
  <c r="P20" i="3"/>
  <c r="Q20" i="3"/>
  <c r="K21" i="1"/>
  <c r="B21" i="3"/>
  <c r="P21" i="3"/>
  <c r="Q21" i="3"/>
  <c r="K22" i="1"/>
  <c r="B22" i="3"/>
  <c r="P22" i="3"/>
  <c r="Q22" i="3"/>
  <c r="K23" i="1"/>
  <c r="B23" i="3"/>
  <c r="P23" i="3"/>
  <c r="Q23" i="3"/>
  <c r="K24" i="1"/>
  <c r="B24" i="3"/>
  <c r="P24" i="3"/>
  <c r="Q24" i="3"/>
  <c r="K25" i="1"/>
  <c r="B25" i="3"/>
  <c r="P25" i="3"/>
  <c r="Q25" i="3"/>
  <c r="K26" i="1"/>
  <c r="B26" i="3"/>
  <c r="P26" i="3"/>
  <c r="Q26" i="3"/>
  <c r="K27" i="1"/>
  <c r="B27" i="3"/>
  <c r="P27" i="3"/>
  <c r="Q27" i="3"/>
  <c r="K28" i="1"/>
  <c r="B28" i="3"/>
  <c r="P28" i="3"/>
  <c r="Q28" i="3"/>
  <c r="K29" i="1"/>
  <c r="B29" i="3"/>
  <c r="P29" i="3"/>
  <c r="Q29" i="3"/>
  <c r="K30" i="1"/>
  <c r="B30" i="3"/>
  <c r="P30" i="3"/>
  <c r="Q30" i="3"/>
  <c r="K31" i="1"/>
  <c r="B31" i="3"/>
  <c r="P31" i="3"/>
  <c r="Q31" i="3"/>
  <c r="K32" i="1"/>
  <c r="B32" i="3"/>
  <c r="P32" i="3"/>
  <c r="Q32" i="3"/>
  <c r="K33" i="1"/>
  <c r="B33" i="3"/>
  <c r="P33" i="3"/>
  <c r="Q33" i="3"/>
  <c r="K34" i="1"/>
  <c r="B34" i="3"/>
  <c r="P34" i="3"/>
  <c r="Q34" i="3"/>
  <c r="K35" i="1"/>
  <c r="B35" i="3"/>
  <c r="P35" i="3"/>
  <c r="Q35" i="3"/>
  <c r="K36" i="1"/>
  <c r="B36" i="3"/>
  <c r="P36" i="3"/>
  <c r="Q36" i="3"/>
  <c r="K37" i="1"/>
  <c r="B37" i="3"/>
  <c r="P37" i="3"/>
  <c r="Q37" i="3"/>
  <c r="K38" i="1"/>
  <c r="B38" i="3"/>
  <c r="P38" i="3"/>
  <c r="Q38" i="3"/>
  <c r="K39" i="1"/>
  <c r="B39" i="3"/>
  <c r="P39" i="3"/>
  <c r="Q39" i="3"/>
  <c r="K40" i="1"/>
  <c r="B40" i="3"/>
  <c r="P40" i="3"/>
  <c r="Q40" i="3"/>
  <c r="K41" i="1"/>
  <c r="B41" i="3"/>
  <c r="P41" i="3"/>
  <c r="Q41" i="3"/>
  <c r="K42" i="1"/>
  <c r="B42" i="3"/>
  <c r="P42" i="3"/>
  <c r="Q42" i="3"/>
  <c r="K43" i="1"/>
  <c r="B43" i="3"/>
  <c r="P43" i="3"/>
  <c r="Q43" i="3"/>
  <c r="K44" i="1"/>
  <c r="B44" i="3"/>
  <c r="P44" i="3"/>
  <c r="Q44" i="3"/>
  <c r="K45" i="1"/>
  <c r="B45" i="3"/>
  <c r="P45" i="3"/>
  <c r="Q45" i="3"/>
  <c r="K46" i="1"/>
  <c r="B46" i="3"/>
  <c r="P46" i="3"/>
  <c r="Q46" i="3"/>
  <c r="K47" i="1"/>
  <c r="B47" i="3"/>
  <c r="P47" i="3"/>
  <c r="Q47" i="3"/>
  <c r="K48" i="1"/>
  <c r="B48" i="3"/>
  <c r="P48" i="3"/>
  <c r="Q48" i="3"/>
  <c r="K49" i="1"/>
  <c r="B49" i="3"/>
  <c r="P49" i="3"/>
  <c r="Q49" i="3"/>
  <c r="K50" i="1"/>
  <c r="B50" i="3"/>
  <c r="P50" i="3"/>
  <c r="Q50" i="3"/>
  <c r="K51" i="1"/>
  <c r="B51" i="3"/>
  <c r="P51" i="3"/>
  <c r="Q51" i="3"/>
  <c r="K52" i="1"/>
  <c r="B52" i="3"/>
  <c r="P52" i="3"/>
  <c r="Q52" i="3"/>
  <c r="K53" i="1"/>
  <c r="B53" i="3"/>
  <c r="P53" i="3"/>
  <c r="Q53" i="3"/>
  <c r="K54" i="1"/>
  <c r="B54" i="3"/>
  <c r="P54" i="3"/>
  <c r="Q54" i="3"/>
  <c r="K55" i="1"/>
  <c r="B55" i="3"/>
  <c r="P55" i="3"/>
  <c r="Q55" i="3"/>
  <c r="K56" i="1"/>
  <c r="B56" i="3"/>
  <c r="P56" i="3"/>
  <c r="Q56" i="3"/>
  <c r="K57" i="1"/>
  <c r="B57" i="3"/>
  <c r="P57" i="3"/>
  <c r="Q57" i="3"/>
  <c r="K58" i="1"/>
  <c r="B58" i="3"/>
  <c r="P58" i="3"/>
  <c r="Q58" i="3"/>
  <c r="K59" i="1"/>
  <c r="B59" i="3"/>
  <c r="P59" i="3"/>
  <c r="Q59" i="3"/>
  <c r="K60" i="1"/>
  <c r="B60" i="3"/>
  <c r="P60" i="3"/>
  <c r="Q60" i="3"/>
  <c r="K61" i="1"/>
  <c r="B61" i="3"/>
  <c r="P61" i="3"/>
  <c r="Q61" i="3"/>
  <c r="K62" i="1"/>
  <c r="B62" i="3"/>
  <c r="P62" i="3"/>
  <c r="Q62" i="3"/>
  <c r="K63" i="1"/>
  <c r="B63" i="3"/>
  <c r="P63" i="3"/>
  <c r="Q63" i="3"/>
  <c r="K64" i="1"/>
  <c r="B64" i="3"/>
  <c r="P64" i="3"/>
  <c r="Q64" i="3"/>
  <c r="K65" i="1"/>
  <c r="B65" i="3"/>
  <c r="P65" i="3"/>
  <c r="Q65" i="3"/>
  <c r="K66" i="1"/>
  <c r="B66" i="3"/>
  <c r="P66" i="3"/>
  <c r="Q66" i="3"/>
  <c r="K67" i="1"/>
  <c r="B67" i="3"/>
  <c r="P67" i="3"/>
  <c r="Q67" i="3"/>
  <c r="K68" i="1"/>
  <c r="B68" i="3"/>
  <c r="P68" i="3"/>
  <c r="Q68" i="3"/>
  <c r="K69" i="1"/>
  <c r="B69" i="3"/>
  <c r="P69" i="3"/>
  <c r="Q69" i="3"/>
  <c r="K70" i="1"/>
  <c r="B70" i="3"/>
  <c r="P70" i="3"/>
  <c r="Q70" i="3"/>
  <c r="K71" i="1"/>
  <c r="B71" i="3"/>
  <c r="P71" i="3"/>
  <c r="Q71" i="3"/>
  <c r="K72" i="1"/>
  <c r="B72" i="3"/>
  <c r="P72" i="3"/>
  <c r="Q72" i="3"/>
  <c r="K73" i="1"/>
  <c r="B73" i="3"/>
  <c r="P73" i="3"/>
  <c r="Q73" i="3"/>
  <c r="K74" i="1"/>
  <c r="B74" i="3"/>
  <c r="P74" i="3"/>
  <c r="Q74" i="3"/>
  <c r="K75" i="1"/>
  <c r="B75" i="3"/>
  <c r="P75" i="3"/>
  <c r="Q75" i="3"/>
  <c r="K76" i="1"/>
  <c r="B76" i="3"/>
  <c r="P76" i="3"/>
  <c r="Q76" i="3"/>
  <c r="K77" i="1"/>
  <c r="B77" i="3"/>
  <c r="P77" i="3"/>
  <c r="Q77" i="3"/>
  <c r="K78" i="1"/>
  <c r="B78" i="3"/>
  <c r="P78" i="3"/>
  <c r="Q78" i="3"/>
  <c r="K79" i="1"/>
  <c r="B79" i="3"/>
  <c r="P79" i="3"/>
  <c r="Q79" i="3"/>
  <c r="K80" i="1"/>
  <c r="B80" i="3"/>
  <c r="P80" i="3"/>
  <c r="Q80" i="3"/>
  <c r="K81" i="1"/>
  <c r="B81" i="3"/>
  <c r="P81" i="3"/>
  <c r="Q81" i="3"/>
  <c r="K82" i="1"/>
  <c r="B82" i="3"/>
  <c r="P82" i="3"/>
  <c r="Q82" i="3"/>
  <c r="K83" i="1"/>
  <c r="B83" i="3"/>
  <c r="P83" i="3"/>
  <c r="Q83" i="3"/>
  <c r="K84" i="1"/>
  <c r="B84" i="3"/>
  <c r="P84" i="3"/>
  <c r="Q84" i="3"/>
  <c r="K85" i="1"/>
  <c r="B85" i="3"/>
  <c r="P85" i="3"/>
  <c r="Q85" i="3"/>
  <c r="K86" i="1"/>
  <c r="B86" i="3"/>
  <c r="P86" i="3"/>
  <c r="Q86" i="3"/>
  <c r="K87" i="1"/>
  <c r="B87" i="3"/>
  <c r="P87" i="3"/>
  <c r="Q87" i="3"/>
  <c r="K88" i="1"/>
  <c r="B88" i="3"/>
  <c r="P88" i="3"/>
  <c r="Q88" i="3"/>
  <c r="K89" i="1"/>
  <c r="B89" i="3"/>
  <c r="P89" i="3"/>
  <c r="Q89" i="3"/>
  <c r="K90" i="1"/>
  <c r="B90" i="3"/>
  <c r="P90" i="3"/>
  <c r="Q90" i="3"/>
  <c r="K91" i="1"/>
  <c r="B91" i="3"/>
  <c r="P91" i="3"/>
  <c r="Q91" i="3"/>
  <c r="K92" i="1"/>
  <c r="B92" i="3"/>
  <c r="P92" i="3"/>
  <c r="Q92" i="3"/>
  <c r="K93" i="1"/>
  <c r="B93" i="3"/>
  <c r="P93" i="3"/>
  <c r="Q93" i="3"/>
  <c r="K94" i="1"/>
  <c r="B94" i="3"/>
  <c r="P94" i="3"/>
  <c r="Q94" i="3"/>
  <c r="K95" i="1"/>
  <c r="B95" i="3"/>
  <c r="P95" i="3"/>
  <c r="Q95" i="3"/>
  <c r="K96" i="1"/>
  <c r="B96" i="3"/>
  <c r="P96" i="3"/>
  <c r="Q96" i="3"/>
  <c r="K97" i="1"/>
  <c r="B97" i="3"/>
  <c r="P97" i="3"/>
  <c r="Q97" i="3"/>
  <c r="K98" i="1"/>
  <c r="B98" i="3"/>
  <c r="P98" i="3"/>
  <c r="Q98" i="3"/>
  <c r="K99" i="1"/>
  <c r="B99" i="3"/>
  <c r="P99" i="3"/>
  <c r="Q99" i="3"/>
  <c r="K100" i="1"/>
  <c r="B100" i="3"/>
  <c r="P100" i="3"/>
  <c r="Q100" i="3"/>
  <c r="K101" i="1"/>
  <c r="B101" i="3"/>
  <c r="P101" i="3"/>
  <c r="Q101" i="3"/>
  <c r="K102" i="1"/>
  <c r="B102" i="3"/>
  <c r="P102" i="3"/>
  <c r="Q102" i="3"/>
  <c r="K103" i="1"/>
  <c r="B103" i="3"/>
  <c r="P103" i="3"/>
  <c r="Q103" i="3"/>
  <c r="K104" i="1"/>
  <c r="B104" i="3"/>
  <c r="P104" i="3"/>
  <c r="Q104" i="3"/>
  <c r="K105" i="1"/>
  <c r="B105" i="3"/>
  <c r="P105" i="3"/>
  <c r="Q105" i="3"/>
  <c r="K106" i="1"/>
  <c r="B106" i="3"/>
  <c r="P106" i="3"/>
  <c r="Q106" i="3"/>
  <c r="K107" i="1"/>
  <c r="B107" i="3"/>
  <c r="P107" i="3"/>
  <c r="Q107" i="3"/>
  <c r="K108" i="1"/>
  <c r="B108" i="3"/>
  <c r="P108" i="3"/>
  <c r="Q108" i="3"/>
  <c r="K109" i="1"/>
  <c r="B109" i="3"/>
  <c r="P109" i="3"/>
  <c r="Q109" i="3"/>
  <c r="K110" i="1"/>
  <c r="B110" i="3"/>
  <c r="P110" i="3"/>
  <c r="Q110" i="3"/>
  <c r="K111" i="1"/>
  <c r="B111" i="3"/>
  <c r="P111" i="3"/>
  <c r="Q111" i="3"/>
  <c r="K112" i="1"/>
  <c r="B112" i="3"/>
  <c r="P112" i="3"/>
  <c r="Q112" i="3"/>
  <c r="K113" i="1"/>
  <c r="B113" i="3"/>
  <c r="P113" i="3"/>
  <c r="Q113" i="3"/>
  <c r="K114" i="1"/>
  <c r="B114" i="3"/>
  <c r="P114" i="3"/>
  <c r="Q114" i="3"/>
  <c r="K115" i="1"/>
  <c r="B115" i="3"/>
  <c r="P115" i="3"/>
  <c r="Q115" i="3"/>
  <c r="K116" i="1"/>
  <c r="B116" i="3"/>
  <c r="P116" i="3"/>
  <c r="Q116" i="3"/>
  <c r="K117" i="1"/>
  <c r="B117" i="3"/>
  <c r="P117" i="3"/>
  <c r="Q117" i="3"/>
  <c r="K118" i="1"/>
  <c r="B118" i="3"/>
  <c r="P118" i="3"/>
  <c r="Q118" i="3"/>
  <c r="K119" i="1"/>
  <c r="B119" i="3"/>
  <c r="P119" i="3"/>
  <c r="Q119" i="3"/>
  <c r="K120" i="1"/>
  <c r="B120" i="3"/>
  <c r="P120" i="3"/>
  <c r="Q120" i="3"/>
  <c r="K121" i="1"/>
  <c r="B121" i="3"/>
  <c r="P121" i="3"/>
  <c r="Q121" i="3"/>
  <c r="K122" i="1"/>
  <c r="B122" i="3"/>
  <c r="P122" i="3"/>
  <c r="Q122" i="3"/>
  <c r="K123" i="1"/>
  <c r="B123" i="3"/>
  <c r="P123" i="3"/>
  <c r="Q123" i="3"/>
  <c r="K124" i="1"/>
  <c r="B124" i="3"/>
  <c r="P124" i="3"/>
  <c r="Q124" i="3"/>
  <c r="K125" i="1"/>
  <c r="B125" i="3"/>
  <c r="P125" i="3"/>
  <c r="Q125" i="3"/>
  <c r="K126" i="1"/>
  <c r="B126" i="3"/>
  <c r="P126" i="3"/>
  <c r="Q126" i="3"/>
  <c r="K127" i="1"/>
  <c r="B127" i="3"/>
  <c r="P127" i="3"/>
  <c r="Q127" i="3"/>
  <c r="K128" i="1"/>
  <c r="B128" i="3"/>
  <c r="P128" i="3"/>
  <c r="Q128" i="3"/>
  <c r="K129" i="1"/>
  <c r="B129" i="3"/>
  <c r="P129" i="3"/>
  <c r="Q129" i="3"/>
  <c r="K130" i="1"/>
  <c r="B130" i="3"/>
  <c r="P130" i="3"/>
  <c r="Q130" i="3"/>
  <c r="K131" i="1"/>
  <c r="B131" i="3"/>
  <c r="P131" i="3"/>
  <c r="Q131" i="3"/>
  <c r="K132" i="1"/>
  <c r="B132" i="3"/>
  <c r="P132" i="3"/>
  <c r="Q132" i="3"/>
  <c r="K133" i="1"/>
  <c r="B133" i="3"/>
  <c r="P133" i="3"/>
  <c r="Q133" i="3"/>
  <c r="K134" i="1"/>
  <c r="B134" i="3"/>
  <c r="P134" i="3"/>
  <c r="Q134" i="3"/>
  <c r="K135" i="1"/>
  <c r="B135" i="3"/>
  <c r="P135" i="3"/>
  <c r="Q135" i="3"/>
  <c r="K136" i="1"/>
  <c r="B136" i="3"/>
  <c r="P136" i="3"/>
  <c r="Q136" i="3"/>
  <c r="K137" i="1"/>
  <c r="B137" i="3"/>
  <c r="P137" i="3"/>
  <c r="Q137" i="3"/>
  <c r="K138" i="1"/>
  <c r="B138" i="3"/>
  <c r="P138" i="3"/>
  <c r="Q138" i="3"/>
  <c r="K139" i="1"/>
  <c r="B139" i="3"/>
  <c r="P139" i="3"/>
  <c r="Q139" i="3"/>
  <c r="K140" i="1"/>
  <c r="B140" i="3"/>
  <c r="P140" i="3"/>
  <c r="Q140" i="3"/>
  <c r="K141" i="1"/>
  <c r="B141" i="3"/>
  <c r="P141" i="3"/>
  <c r="Q141" i="3"/>
  <c r="K142" i="1"/>
  <c r="B142" i="3"/>
  <c r="P142" i="3"/>
  <c r="Q142" i="3"/>
  <c r="K143" i="1"/>
  <c r="B143" i="3"/>
  <c r="P143" i="3"/>
  <c r="Q143" i="3"/>
  <c r="K146" i="1"/>
  <c r="B146" i="3"/>
  <c r="P146" i="3"/>
  <c r="Q146" i="3"/>
  <c r="K147" i="1"/>
  <c r="B147" i="3"/>
  <c r="P147" i="3"/>
  <c r="Q147" i="3"/>
  <c r="K148" i="1"/>
  <c r="B148" i="3"/>
  <c r="P148" i="3"/>
  <c r="Q148" i="3"/>
  <c r="K149" i="1"/>
  <c r="B149" i="3"/>
  <c r="P149" i="3"/>
  <c r="Q149" i="3"/>
  <c r="K150" i="1"/>
  <c r="B150" i="3"/>
  <c r="P150" i="3"/>
  <c r="Q150" i="3"/>
  <c r="K151" i="1"/>
  <c r="B151" i="3"/>
  <c r="P151" i="3"/>
  <c r="Q151" i="3"/>
  <c r="K152" i="1"/>
  <c r="B152" i="3"/>
  <c r="P152" i="3"/>
  <c r="Q152" i="3"/>
  <c r="K153" i="1"/>
  <c r="B153" i="3"/>
  <c r="P153" i="3"/>
  <c r="Q153" i="3"/>
  <c r="K154" i="1"/>
  <c r="B154" i="3"/>
  <c r="P154" i="3"/>
  <c r="Q154" i="3"/>
  <c r="K155" i="1"/>
  <c r="B155" i="3"/>
  <c r="P155" i="3"/>
  <c r="Q155" i="3"/>
  <c r="K156" i="1"/>
  <c r="B156" i="3"/>
  <c r="P156" i="3"/>
  <c r="Q156" i="3"/>
  <c r="K157" i="1"/>
  <c r="B157" i="3"/>
  <c r="P157" i="3"/>
  <c r="Q157" i="3"/>
  <c r="K158" i="1"/>
  <c r="B158" i="3"/>
  <c r="P158" i="3"/>
  <c r="Q158" i="3"/>
  <c r="K159" i="1"/>
  <c r="B159" i="3"/>
  <c r="P159" i="3"/>
  <c r="Q159" i="3"/>
  <c r="K160" i="1"/>
  <c r="B160" i="3"/>
  <c r="P160" i="3"/>
  <c r="Q160" i="3"/>
  <c r="K161" i="1"/>
  <c r="B161" i="3"/>
  <c r="P161" i="3"/>
  <c r="Q161" i="3"/>
  <c r="K162" i="1"/>
  <c r="B162" i="3"/>
  <c r="P162" i="3"/>
  <c r="Q162" i="3"/>
  <c r="K163" i="1"/>
  <c r="B163" i="3"/>
  <c r="P163" i="3"/>
  <c r="Q163" i="3"/>
  <c r="K164" i="1"/>
  <c r="B164" i="3"/>
  <c r="P164" i="3"/>
  <c r="Q164" i="3"/>
  <c r="K165" i="1"/>
  <c r="B165" i="3"/>
  <c r="P165" i="3"/>
  <c r="Q165" i="3"/>
  <c r="K166" i="1"/>
  <c r="B166" i="3"/>
  <c r="P166" i="3"/>
  <c r="Q166" i="3"/>
  <c r="K167" i="1"/>
  <c r="B167" i="3"/>
  <c r="P167" i="3"/>
  <c r="Q167" i="3"/>
  <c r="K168" i="1"/>
  <c r="B168" i="3"/>
  <c r="P168" i="3"/>
  <c r="Q168" i="3"/>
  <c r="K169" i="1"/>
  <c r="B169" i="3"/>
  <c r="P169" i="3"/>
  <c r="Q169" i="3"/>
  <c r="K170" i="1"/>
  <c r="B170" i="3"/>
  <c r="P170" i="3"/>
  <c r="Q170" i="3"/>
  <c r="K171" i="1"/>
  <c r="B171" i="3"/>
  <c r="P171" i="3"/>
  <c r="Q171" i="3"/>
  <c r="K172" i="1"/>
  <c r="B172" i="3"/>
  <c r="P172" i="3"/>
  <c r="Q172" i="3"/>
  <c r="K173" i="1"/>
  <c r="B173" i="3"/>
  <c r="P173" i="3"/>
  <c r="Q173" i="3"/>
  <c r="K174" i="1"/>
  <c r="B174" i="3"/>
  <c r="P174" i="3"/>
  <c r="Q174" i="3"/>
  <c r="K175" i="1"/>
  <c r="B175" i="3"/>
  <c r="P175" i="3"/>
  <c r="Q175" i="3"/>
  <c r="K176" i="1"/>
  <c r="B176" i="3"/>
  <c r="P176" i="3"/>
  <c r="Q176" i="3"/>
  <c r="K177" i="1"/>
  <c r="B177" i="3"/>
  <c r="P177" i="3"/>
  <c r="Q177" i="3"/>
  <c r="K178" i="1"/>
  <c r="B178" i="3"/>
  <c r="P178" i="3"/>
  <c r="Q178" i="3"/>
  <c r="K179" i="1"/>
  <c r="B179" i="3"/>
  <c r="P179" i="3"/>
  <c r="Q179" i="3"/>
  <c r="K180" i="1"/>
  <c r="B180" i="3"/>
  <c r="P180" i="3"/>
  <c r="Q180" i="3"/>
  <c r="K181" i="1"/>
  <c r="B181" i="3"/>
  <c r="P181" i="3"/>
  <c r="Q181" i="3"/>
  <c r="K182" i="1"/>
  <c r="B182" i="3"/>
  <c r="P182" i="3"/>
  <c r="Q182" i="3"/>
  <c r="K183" i="1"/>
  <c r="B183" i="3"/>
  <c r="P183" i="3"/>
  <c r="Q183" i="3"/>
  <c r="K184" i="1"/>
  <c r="B184" i="3"/>
  <c r="P184" i="3"/>
  <c r="Q184" i="3"/>
  <c r="K185" i="1"/>
  <c r="B185" i="3"/>
  <c r="P185" i="3"/>
  <c r="Q185" i="3"/>
  <c r="K187" i="1"/>
  <c r="B187" i="3"/>
  <c r="P187" i="3"/>
  <c r="Q187" i="3"/>
  <c r="K188" i="1"/>
  <c r="B188" i="3"/>
  <c r="P188" i="3"/>
  <c r="Q188" i="3"/>
  <c r="K189" i="1"/>
  <c r="B189" i="3"/>
  <c r="P189" i="3"/>
  <c r="Q189" i="3"/>
  <c r="K190" i="1"/>
  <c r="B190" i="3"/>
  <c r="P190" i="3"/>
  <c r="Q190" i="3"/>
  <c r="K191" i="1"/>
  <c r="B191" i="3"/>
  <c r="P191" i="3"/>
  <c r="Q191" i="3"/>
  <c r="K192" i="1"/>
  <c r="B192" i="3"/>
  <c r="P192" i="3"/>
  <c r="Q192" i="3"/>
  <c r="K193" i="1"/>
  <c r="B193" i="3"/>
  <c r="P193" i="3"/>
  <c r="Q193" i="3"/>
  <c r="K194" i="1"/>
  <c r="B194" i="3"/>
  <c r="P194" i="3"/>
  <c r="Q194" i="3"/>
  <c r="K195" i="1"/>
  <c r="B195" i="3"/>
  <c r="P195" i="3"/>
  <c r="Q195" i="3"/>
  <c r="K196" i="1"/>
  <c r="B196" i="3"/>
  <c r="P196" i="3"/>
  <c r="Q196" i="3"/>
  <c r="K197" i="1"/>
  <c r="B197" i="3"/>
  <c r="P197" i="3"/>
  <c r="Q197" i="3"/>
  <c r="K200" i="1"/>
  <c r="B200" i="3"/>
  <c r="P200" i="3"/>
  <c r="Q200" i="3"/>
  <c r="K201" i="1"/>
  <c r="B201" i="3"/>
  <c r="P201" i="3"/>
  <c r="Q201" i="3"/>
  <c r="K202" i="1"/>
  <c r="B202" i="3"/>
  <c r="P202" i="3"/>
  <c r="Q202" i="3"/>
  <c r="K203" i="1"/>
  <c r="B203" i="3"/>
  <c r="P203" i="3"/>
  <c r="Q203" i="3"/>
  <c r="K204" i="1"/>
  <c r="B204" i="3"/>
  <c r="P204" i="3"/>
  <c r="Q204" i="3"/>
  <c r="K205" i="1"/>
  <c r="B205" i="3"/>
  <c r="P205" i="3"/>
  <c r="Q205" i="3"/>
  <c r="K206" i="1"/>
  <c r="B206" i="3"/>
  <c r="P206" i="3"/>
  <c r="Q206" i="3"/>
  <c r="K207" i="1"/>
  <c r="B207" i="3"/>
  <c r="P207" i="3"/>
  <c r="Q207" i="3"/>
  <c r="K208" i="1"/>
  <c r="B208" i="3"/>
  <c r="P208" i="3"/>
  <c r="Q208" i="3"/>
  <c r="K209" i="1"/>
  <c r="B209" i="3"/>
  <c r="P209" i="3"/>
  <c r="Q209" i="3"/>
  <c r="K210" i="1"/>
  <c r="B210" i="3"/>
  <c r="P210" i="3"/>
  <c r="Q210" i="3"/>
  <c r="K211" i="1"/>
  <c r="B211" i="3"/>
  <c r="P211" i="3"/>
  <c r="Q211" i="3"/>
  <c r="K212" i="1"/>
  <c r="B212" i="3"/>
  <c r="P212" i="3"/>
  <c r="Q212" i="3"/>
  <c r="K213" i="1"/>
  <c r="B213" i="3"/>
  <c r="P213" i="3"/>
  <c r="Q213" i="3"/>
  <c r="K214" i="1"/>
  <c r="B214" i="3"/>
  <c r="P214" i="3"/>
  <c r="Q214" i="3"/>
  <c r="K215" i="1"/>
  <c r="B215" i="3"/>
  <c r="P215" i="3"/>
  <c r="Q215" i="3"/>
  <c r="K217" i="1"/>
  <c r="B217" i="3"/>
  <c r="P217" i="3"/>
  <c r="Q217" i="3"/>
  <c r="K218" i="1"/>
  <c r="B218" i="3"/>
  <c r="P218" i="3"/>
  <c r="Q218" i="3"/>
  <c r="K219" i="1"/>
  <c r="B219" i="3"/>
  <c r="P219" i="3"/>
  <c r="Q219" i="3"/>
  <c r="K220" i="1"/>
  <c r="B220" i="3"/>
  <c r="P220" i="3"/>
  <c r="Q220" i="3"/>
  <c r="K221" i="1"/>
  <c r="B221" i="3"/>
  <c r="P221" i="3"/>
  <c r="Q221" i="3"/>
  <c r="K222" i="1"/>
  <c r="B222" i="3"/>
  <c r="P222" i="3"/>
  <c r="Q222" i="3"/>
  <c r="K223" i="1"/>
  <c r="B223" i="3"/>
  <c r="P223" i="3"/>
  <c r="Q223" i="3"/>
  <c r="K224" i="1"/>
  <c r="B224" i="3"/>
  <c r="P224" i="3"/>
  <c r="Q224" i="3"/>
  <c r="K225" i="1"/>
  <c r="B225" i="3"/>
  <c r="P225" i="3"/>
  <c r="Q225" i="3"/>
  <c r="K226" i="1"/>
  <c r="B226" i="3"/>
  <c r="P226" i="3"/>
  <c r="Q226" i="3"/>
  <c r="K227" i="1"/>
  <c r="B227" i="3"/>
  <c r="P227" i="3"/>
  <c r="Q227" i="3"/>
  <c r="K228" i="1"/>
  <c r="B228" i="3"/>
  <c r="P228" i="3"/>
  <c r="Q228" i="3"/>
  <c r="K229" i="1"/>
  <c r="B229" i="3"/>
  <c r="P229" i="3"/>
  <c r="Q229" i="3"/>
  <c r="K230" i="1"/>
  <c r="B230" i="3"/>
  <c r="P230" i="3"/>
  <c r="Q230" i="3"/>
  <c r="K231" i="1"/>
  <c r="B231" i="3"/>
  <c r="P231" i="3"/>
  <c r="Q231" i="3"/>
  <c r="K232" i="1"/>
  <c r="B232" i="3"/>
  <c r="P232" i="3"/>
  <c r="Q232" i="3"/>
  <c r="K233" i="1"/>
  <c r="B233" i="3"/>
  <c r="P233" i="3"/>
  <c r="Q233" i="3"/>
  <c r="K234" i="1"/>
  <c r="B234" i="3"/>
  <c r="P234" i="3"/>
  <c r="Q234" i="3"/>
  <c r="K235" i="1"/>
  <c r="B235" i="3"/>
  <c r="P235" i="3"/>
  <c r="Q235" i="3"/>
  <c r="K236" i="1"/>
  <c r="B236" i="3"/>
  <c r="P236" i="3"/>
  <c r="Q236" i="3"/>
  <c r="K237" i="1"/>
  <c r="B237" i="3"/>
  <c r="P237" i="3"/>
  <c r="Q237" i="3"/>
  <c r="K238" i="1"/>
  <c r="B238" i="3"/>
  <c r="P238" i="3"/>
  <c r="Q238" i="3"/>
  <c r="K239" i="1"/>
  <c r="B239" i="3"/>
  <c r="P239" i="3"/>
  <c r="Q239" i="3"/>
  <c r="K240" i="1"/>
  <c r="B240" i="3"/>
  <c r="P240" i="3"/>
  <c r="Q240" i="3"/>
  <c r="K241" i="1"/>
  <c r="B241" i="3"/>
  <c r="P241" i="3"/>
  <c r="Q241" i="3"/>
  <c r="K242" i="1"/>
  <c r="B242" i="3"/>
  <c r="P242" i="3"/>
  <c r="Q242" i="3"/>
  <c r="K243" i="1"/>
  <c r="B243" i="3"/>
  <c r="P243" i="3"/>
  <c r="Q243" i="3"/>
  <c r="K244" i="1"/>
  <c r="B244" i="3"/>
  <c r="P244" i="3"/>
  <c r="Q244" i="3"/>
  <c r="K245" i="1"/>
  <c r="B245" i="3"/>
  <c r="P245" i="3"/>
  <c r="Q245" i="3"/>
  <c r="K246" i="1"/>
  <c r="B246" i="3"/>
  <c r="P246" i="3"/>
  <c r="Q246" i="3"/>
  <c r="K247" i="1"/>
  <c r="B247" i="3"/>
  <c r="P247" i="3"/>
  <c r="Q247" i="3"/>
  <c r="K248" i="1"/>
  <c r="B248" i="3"/>
  <c r="P248" i="3"/>
  <c r="Q248" i="3"/>
  <c r="K249" i="1"/>
  <c r="B249" i="3"/>
  <c r="P249" i="3"/>
  <c r="Q249" i="3"/>
  <c r="K250" i="1"/>
  <c r="B250" i="3"/>
  <c r="P250" i="3"/>
  <c r="Q250" i="3"/>
  <c r="K251" i="1"/>
  <c r="B251" i="3"/>
  <c r="P251" i="3"/>
  <c r="Q251" i="3"/>
  <c r="K252" i="1"/>
  <c r="B252" i="3"/>
  <c r="P252" i="3"/>
  <c r="Q252" i="3"/>
  <c r="K253" i="1"/>
  <c r="B253" i="3"/>
  <c r="P253" i="3"/>
  <c r="Q253" i="3"/>
  <c r="K254" i="1"/>
  <c r="B254" i="3"/>
  <c r="P254" i="3"/>
  <c r="Q254" i="3"/>
  <c r="K255" i="1"/>
  <c r="B255" i="3"/>
  <c r="P255" i="3"/>
  <c r="Q255" i="3"/>
  <c r="K256" i="1"/>
  <c r="B256" i="3"/>
  <c r="P256" i="3"/>
  <c r="Q256" i="3"/>
  <c r="K257" i="1"/>
  <c r="B257" i="3"/>
  <c r="P257" i="3"/>
  <c r="Q257" i="3"/>
  <c r="K258" i="1"/>
  <c r="B258" i="3"/>
  <c r="P258" i="3"/>
  <c r="Q258" i="3"/>
  <c r="K259" i="1"/>
  <c r="B259" i="3"/>
  <c r="P259" i="3"/>
  <c r="Q259" i="3"/>
  <c r="K260" i="1"/>
  <c r="B260" i="3"/>
  <c r="P260" i="3"/>
  <c r="Q260" i="3"/>
  <c r="K261" i="1"/>
  <c r="B261" i="3"/>
  <c r="P261" i="3"/>
  <c r="Q261" i="3"/>
  <c r="K262" i="1"/>
  <c r="B262" i="3"/>
  <c r="P262" i="3"/>
  <c r="Q262" i="3"/>
  <c r="K263" i="1"/>
  <c r="B263" i="3"/>
  <c r="P263" i="3"/>
  <c r="Q263" i="3"/>
  <c r="K264" i="1"/>
  <c r="B264" i="3"/>
  <c r="P264" i="3"/>
  <c r="Q264" i="3"/>
  <c r="K265" i="1"/>
  <c r="B265" i="3"/>
  <c r="P265" i="3"/>
  <c r="Q265" i="3"/>
  <c r="K266" i="1"/>
  <c r="B266" i="3"/>
  <c r="P266" i="3"/>
  <c r="Q266" i="3"/>
  <c r="K267" i="1"/>
  <c r="B267" i="3"/>
  <c r="P267" i="3"/>
  <c r="Q267" i="3"/>
  <c r="K268" i="1"/>
  <c r="B268" i="3"/>
  <c r="P268" i="3"/>
  <c r="Q268" i="3"/>
  <c r="K269" i="1"/>
  <c r="B269" i="3"/>
  <c r="P269" i="3"/>
  <c r="Q269" i="3"/>
  <c r="K270" i="1"/>
  <c r="B270" i="3"/>
  <c r="P270" i="3"/>
  <c r="Q270" i="3"/>
  <c r="K271" i="1"/>
  <c r="B271" i="3"/>
  <c r="P271" i="3"/>
  <c r="Q271" i="3"/>
  <c r="K272" i="1"/>
  <c r="B272" i="3"/>
  <c r="P272" i="3"/>
  <c r="Q272" i="3"/>
  <c r="K273" i="1"/>
  <c r="B273" i="3"/>
  <c r="P273" i="3"/>
  <c r="Q273" i="3"/>
  <c r="K274" i="1"/>
  <c r="B274" i="3"/>
  <c r="P274" i="3"/>
  <c r="Q274" i="3"/>
  <c r="K275" i="1"/>
  <c r="B275" i="3"/>
  <c r="P275" i="3"/>
  <c r="Q275" i="3"/>
  <c r="K276" i="1"/>
  <c r="B276" i="3"/>
  <c r="P276" i="3"/>
  <c r="Q276" i="3"/>
  <c r="K277" i="1"/>
  <c r="B277" i="3"/>
  <c r="P277" i="3"/>
  <c r="Q277" i="3"/>
  <c r="K278" i="1"/>
  <c r="B278" i="3"/>
  <c r="P278" i="3"/>
  <c r="Q278" i="3"/>
  <c r="K279" i="1"/>
  <c r="B279" i="3"/>
  <c r="P279" i="3"/>
  <c r="Q279" i="3"/>
  <c r="K280" i="1"/>
  <c r="B280" i="3"/>
  <c r="P280" i="3"/>
  <c r="Q280" i="3"/>
  <c r="K281" i="1"/>
  <c r="B281" i="3"/>
  <c r="P281" i="3"/>
  <c r="Q281" i="3"/>
  <c r="K282" i="1"/>
  <c r="B282" i="3"/>
  <c r="P282" i="3"/>
  <c r="Q282" i="3"/>
  <c r="K283" i="1"/>
  <c r="B283" i="3"/>
  <c r="P283" i="3"/>
  <c r="Q283" i="3"/>
  <c r="K284" i="1"/>
  <c r="B284" i="3"/>
  <c r="P284" i="3"/>
  <c r="Q284" i="3"/>
  <c r="K285" i="1"/>
  <c r="B285" i="3"/>
  <c r="P285" i="3"/>
  <c r="Q285" i="3"/>
  <c r="K286" i="1"/>
  <c r="B286" i="3"/>
  <c r="P286" i="3"/>
  <c r="Q286" i="3"/>
  <c r="K287" i="1"/>
  <c r="B287" i="3"/>
  <c r="P287" i="3"/>
  <c r="Q287" i="3"/>
  <c r="K288" i="1"/>
  <c r="B288" i="3"/>
  <c r="P288" i="3"/>
  <c r="Q288" i="3"/>
  <c r="K289" i="1"/>
  <c r="B289" i="3"/>
  <c r="P289" i="3"/>
  <c r="Q289" i="3"/>
  <c r="K290" i="1"/>
  <c r="B290" i="3"/>
  <c r="P290" i="3"/>
  <c r="Q290" i="3"/>
  <c r="K291" i="1"/>
  <c r="B291" i="3"/>
  <c r="P291" i="3"/>
  <c r="Q291" i="3"/>
  <c r="K292" i="1"/>
  <c r="B292" i="3"/>
  <c r="P292" i="3"/>
  <c r="Q292" i="3"/>
  <c r="K293" i="1"/>
  <c r="B293" i="3"/>
  <c r="P293" i="3"/>
  <c r="Q293" i="3"/>
  <c r="K294" i="1"/>
  <c r="B294" i="3"/>
  <c r="P294" i="3"/>
  <c r="Q294" i="3"/>
  <c r="K295" i="1"/>
  <c r="B295" i="3"/>
  <c r="P295" i="3"/>
  <c r="Q295" i="3"/>
  <c r="K296" i="1"/>
  <c r="B296" i="3"/>
  <c r="P296" i="3"/>
  <c r="Q296" i="3"/>
  <c r="K297" i="1"/>
  <c r="B297" i="3"/>
  <c r="P297" i="3"/>
  <c r="Q297" i="3"/>
  <c r="K298" i="1"/>
  <c r="B298" i="3"/>
  <c r="P298" i="3"/>
  <c r="Q298" i="3"/>
  <c r="K299" i="1"/>
  <c r="B299" i="3"/>
  <c r="P299" i="3"/>
  <c r="Q299" i="3"/>
  <c r="K300" i="1"/>
  <c r="B300" i="3"/>
  <c r="P300" i="3"/>
  <c r="Q300" i="3"/>
  <c r="K301" i="1"/>
  <c r="B301" i="3"/>
  <c r="P301" i="3"/>
  <c r="Q301" i="3"/>
  <c r="O3" i="2"/>
  <c r="P3" i="2"/>
  <c r="O4" i="2"/>
  <c r="P4" i="2"/>
  <c r="O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5" i="2"/>
  <c r="P35" i="2"/>
  <c r="O36" i="2"/>
  <c r="P36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7" i="2"/>
  <c r="P107" i="2"/>
  <c r="O108" i="2"/>
  <c r="P108" i="2"/>
  <c r="O109" i="2"/>
  <c r="P109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8" i="2"/>
  <c r="P138" i="2"/>
  <c r="O139" i="2"/>
  <c r="P139" i="2"/>
  <c r="O140" i="2"/>
  <c r="P140" i="2"/>
  <c r="O141" i="2"/>
  <c r="P141" i="2"/>
  <c r="O142" i="2"/>
  <c r="P142" i="2"/>
  <c r="O143" i="2"/>
  <c r="P143" i="2"/>
  <c r="O144" i="2"/>
  <c r="P144" i="2"/>
  <c r="O145" i="2"/>
  <c r="P145" i="2"/>
  <c r="O146" i="2"/>
  <c r="P146" i="2"/>
  <c r="O147" i="2"/>
  <c r="P147" i="2"/>
  <c r="O148" i="2"/>
  <c r="P148" i="2"/>
  <c r="O149" i="2"/>
  <c r="P149" i="2"/>
  <c r="O150" i="2"/>
  <c r="P150" i="2"/>
  <c r="O151" i="2"/>
  <c r="P151" i="2"/>
  <c r="O152" i="2"/>
  <c r="P152" i="2"/>
  <c r="O153" i="2"/>
  <c r="P153" i="2"/>
  <c r="O155" i="2"/>
  <c r="P155" i="2"/>
  <c r="O156" i="2"/>
  <c r="P156" i="2"/>
  <c r="O157" i="2"/>
  <c r="P157" i="2"/>
  <c r="O159" i="2"/>
  <c r="P159" i="2"/>
  <c r="O160" i="2"/>
  <c r="P160" i="2"/>
  <c r="O161" i="2"/>
  <c r="P161" i="2"/>
  <c r="O162" i="2"/>
  <c r="P162" i="2"/>
  <c r="O163" i="2"/>
  <c r="P163" i="2"/>
  <c r="O164" i="2"/>
  <c r="P164" i="2"/>
  <c r="O165" i="2"/>
  <c r="P165" i="2"/>
  <c r="O167" i="2"/>
  <c r="P167" i="2"/>
  <c r="O168" i="2"/>
  <c r="P168" i="2"/>
  <c r="O169" i="2"/>
  <c r="P169" i="2"/>
  <c r="O170" i="2"/>
  <c r="P170" i="2"/>
  <c r="O171" i="2"/>
  <c r="P171" i="2"/>
  <c r="O172" i="2"/>
  <c r="P172" i="2"/>
  <c r="O173" i="2"/>
  <c r="P173" i="2"/>
  <c r="O174" i="2"/>
  <c r="P174" i="2"/>
  <c r="O175" i="2"/>
  <c r="P175" i="2"/>
  <c r="O176" i="2"/>
  <c r="P176" i="2"/>
  <c r="O177" i="2"/>
  <c r="P177" i="2"/>
  <c r="O178" i="2"/>
  <c r="P178" i="2"/>
  <c r="O179" i="2"/>
  <c r="P179" i="2"/>
  <c r="O180" i="2"/>
  <c r="P180" i="2"/>
  <c r="O181" i="2"/>
  <c r="P181" i="2"/>
  <c r="O182" i="2"/>
  <c r="P182" i="2"/>
  <c r="O183" i="2"/>
  <c r="P183" i="2"/>
  <c r="O184" i="2"/>
  <c r="P184" i="2"/>
  <c r="O185" i="2"/>
  <c r="P185" i="2"/>
  <c r="O186" i="2"/>
  <c r="P186" i="2"/>
  <c r="O187" i="2"/>
  <c r="P187" i="2"/>
  <c r="O188" i="2"/>
  <c r="P188" i="2"/>
  <c r="O189" i="2"/>
  <c r="P189" i="2"/>
  <c r="O190" i="2"/>
  <c r="P190" i="2"/>
  <c r="O191" i="2"/>
  <c r="P191" i="2"/>
  <c r="O192" i="2"/>
  <c r="P192" i="2"/>
  <c r="O193" i="2"/>
  <c r="P193" i="2"/>
  <c r="O194" i="2"/>
  <c r="P194" i="2"/>
  <c r="O195" i="2"/>
  <c r="P195" i="2"/>
  <c r="O196" i="2"/>
  <c r="P196" i="2"/>
  <c r="O197" i="2"/>
  <c r="P197" i="2"/>
  <c r="O198" i="2"/>
  <c r="P198" i="2"/>
  <c r="O199" i="2"/>
  <c r="P199" i="2"/>
  <c r="O200" i="2"/>
  <c r="P200" i="2"/>
  <c r="O201" i="2"/>
  <c r="P201" i="2"/>
  <c r="O203" i="2"/>
  <c r="P203" i="2"/>
  <c r="O204" i="2"/>
  <c r="P204" i="2"/>
  <c r="O205" i="2"/>
  <c r="P205" i="2"/>
  <c r="O206" i="2"/>
  <c r="P206" i="2"/>
  <c r="O207" i="2"/>
  <c r="P207" i="2"/>
  <c r="O208" i="2"/>
  <c r="P208" i="2"/>
  <c r="O209" i="2"/>
  <c r="P209" i="2"/>
  <c r="O210" i="2"/>
  <c r="P210" i="2"/>
  <c r="O211" i="2"/>
  <c r="P211" i="2"/>
  <c r="O212" i="2"/>
  <c r="P212" i="2"/>
  <c r="O213" i="2"/>
  <c r="P213" i="2"/>
  <c r="O214" i="2"/>
  <c r="P214" i="2"/>
  <c r="O215" i="2"/>
  <c r="P215" i="2"/>
  <c r="O216" i="2"/>
  <c r="P216" i="2"/>
  <c r="O217" i="2"/>
  <c r="P217" i="2"/>
  <c r="O218" i="2"/>
  <c r="P218" i="2"/>
  <c r="O219" i="2"/>
  <c r="P219" i="2"/>
  <c r="O220" i="2"/>
  <c r="P220" i="2"/>
  <c r="O221" i="2"/>
  <c r="P221" i="2"/>
  <c r="O222" i="2"/>
  <c r="P222" i="2"/>
  <c r="O223" i="2"/>
  <c r="P223" i="2"/>
  <c r="O224" i="2"/>
  <c r="P224" i="2"/>
  <c r="O225" i="2"/>
  <c r="P225" i="2"/>
  <c r="O226" i="2"/>
  <c r="P226" i="2"/>
  <c r="O227" i="2"/>
  <c r="P227" i="2"/>
  <c r="O228" i="2"/>
  <c r="P228" i="2"/>
  <c r="O229" i="2"/>
  <c r="P229" i="2"/>
  <c r="O230" i="2"/>
  <c r="P230" i="2"/>
  <c r="O231" i="2"/>
  <c r="P231" i="2"/>
  <c r="O232" i="2"/>
  <c r="P232" i="2"/>
  <c r="O233" i="2"/>
  <c r="P233" i="2"/>
  <c r="O234" i="2"/>
  <c r="P234" i="2"/>
  <c r="O235" i="2"/>
  <c r="P235" i="2"/>
  <c r="O236" i="2"/>
  <c r="P236" i="2"/>
  <c r="O237" i="2"/>
  <c r="P237" i="2"/>
  <c r="O238" i="2"/>
  <c r="P238" i="2"/>
  <c r="O239" i="2"/>
  <c r="P239" i="2"/>
  <c r="O240" i="2"/>
  <c r="P240" i="2"/>
  <c r="O241" i="2"/>
  <c r="P241" i="2"/>
  <c r="O242" i="2"/>
  <c r="P242" i="2"/>
  <c r="O243" i="2"/>
  <c r="P243" i="2"/>
  <c r="O244" i="2"/>
  <c r="P244" i="2"/>
  <c r="O245" i="2"/>
  <c r="P245" i="2"/>
  <c r="O246" i="2"/>
  <c r="P246" i="2"/>
  <c r="O247" i="2"/>
  <c r="P247" i="2"/>
  <c r="O248" i="2"/>
  <c r="P248" i="2"/>
  <c r="O249" i="2"/>
  <c r="P249" i="2"/>
  <c r="O250" i="2"/>
  <c r="P250" i="2"/>
  <c r="O251" i="2"/>
  <c r="P251" i="2"/>
  <c r="O252" i="2"/>
  <c r="P252" i="2"/>
  <c r="O253" i="2"/>
  <c r="P253" i="2"/>
  <c r="O254" i="2"/>
  <c r="P254" i="2"/>
  <c r="O255" i="2"/>
  <c r="P255" i="2"/>
  <c r="O256" i="2"/>
  <c r="P256" i="2"/>
  <c r="O257" i="2"/>
  <c r="P257" i="2"/>
  <c r="O258" i="2"/>
  <c r="P258" i="2"/>
  <c r="O259" i="2"/>
  <c r="P259" i="2"/>
  <c r="O260" i="2"/>
  <c r="P260" i="2"/>
  <c r="O261" i="2"/>
  <c r="P261" i="2"/>
  <c r="O263" i="2"/>
  <c r="P263" i="2"/>
  <c r="O264" i="2"/>
  <c r="P264" i="2"/>
  <c r="O265" i="2"/>
  <c r="P265" i="2"/>
  <c r="O266" i="2"/>
  <c r="P266" i="2"/>
  <c r="O267" i="2"/>
  <c r="P267" i="2"/>
  <c r="O268" i="2"/>
  <c r="P268" i="2"/>
  <c r="O269" i="2"/>
  <c r="P269" i="2"/>
  <c r="O270" i="2"/>
  <c r="P270" i="2"/>
  <c r="O271" i="2"/>
  <c r="P271" i="2"/>
  <c r="O272" i="2"/>
  <c r="P272" i="2"/>
  <c r="O273" i="2"/>
  <c r="P273" i="2"/>
  <c r="O274" i="2"/>
  <c r="P274" i="2"/>
  <c r="O275" i="2"/>
  <c r="P275" i="2"/>
  <c r="O276" i="2"/>
  <c r="P276" i="2"/>
  <c r="O277" i="2"/>
  <c r="P277" i="2"/>
  <c r="O278" i="2"/>
  <c r="P278" i="2"/>
  <c r="O279" i="2"/>
  <c r="P279" i="2"/>
  <c r="O280" i="2"/>
  <c r="P280" i="2"/>
  <c r="O281" i="2"/>
  <c r="P281" i="2"/>
  <c r="O282" i="2"/>
  <c r="P282" i="2"/>
  <c r="O283" i="2"/>
  <c r="P283" i="2"/>
  <c r="O284" i="2"/>
  <c r="P284" i="2"/>
  <c r="O285" i="2"/>
  <c r="P285" i="2"/>
  <c r="O286" i="2"/>
  <c r="P286" i="2"/>
  <c r="O287" i="2"/>
  <c r="P287" i="2"/>
  <c r="O288" i="2"/>
  <c r="P288" i="2"/>
  <c r="O289" i="2"/>
  <c r="P289" i="2"/>
  <c r="O290" i="2"/>
  <c r="P290" i="2"/>
  <c r="O291" i="2"/>
  <c r="P291" i="2"/>
  <c r="O292" i="2"/>
  <c r="P292" i="2"/>
  <c r="O293" i="2"/>
  <c r="P293" i="2"/>
  <c r="O294" i="2"/>
  <c r="P294" i="2"/>
  <c r="O295" i="2"/>
  <c r="P295" i="2"/>
  <c r="O296" i="2"/>
  <c r="P296" i="2"/>
  <c r="O297" i="2"/>
  <c r="P297" i="2"/>
  <c r="O299" i="2"/>
  <c r="P299" i="2"/>
  <c r="O300" i="2"/>
  <c r="P300" i="2"/>
  <c r="O301" i="2"/>
  <c r="P301" i="2"/>
  <c r="O2" i="2"/>
  <c r="P2" i="2"/>
  <c r="C4" i="4"/>
  <c r="C3" i="4"/>
  <c r="P5" i="3"/>
  <c r="Q5" i="3"/>
  <c r="P5" i="2"/>
  <c r="P4" i="3"/>
  <c r="Q4" i="3"/>
  <c r="C6" i="4"/>
  <c r="R61" i="3"/>
  <c r="R237" i="3"/>
  <c r="R238" i="3"/>
  <c r="R239" i="3"/>
  <c r="R296" i="3"/>
  <c r="R297" i="3"/>
  <c r="R298" i="3"/>
  <c r="C5" i="4"/>
  <c r="R168" i="3"/>
  <c r="R143" i="3"/>
  <c r="R77" i="3"/>
  <c r="R219" i="3"/>
  <c r="R281" i="3"/>
  <c r="R215" i="3"/>
  <c r="R105" i="3"/>
  <c r="R62" i="3"/>
  <c r="R148" i="3"/>
  <c r="R200" i="3"/>
  <c r="R130" i="3"/>
  <c r="R104" i="3"/>
  <c r="R136" i="3"/>
  <c r="R179" i="3"/>
  <c r="R114" i="3"/>
  <c r="R45" i="3"/>
  <c r="R230" i="3"/>
  <c r="R38" i="3"/>
  <c r="R41" i="3"/>
  <c r="R183" i="3"/>
  <c r="R156" i="3"/>
  <c r="R24" i="3"/>
  <c r="R221" i="3"/>
  <c r="R64" i="3"/>
  <c r="R139" i="3"/>
  <c r="R8" i="3"/>
  <c r="R206" i="3"/>
  <c r="R52" i="3"/>
  <c r="R117" i="3"/>
  <c r="R286" i="3"/>
  <c r="R194" i="3"/>
  <c r="R40" i="3"/>
  <c r="R96" i="3"/>
  <c r="R270" i="3"/>
  <c r="R87" i="3"/>
  <c r="R28" i="3"/>
  <c r="R142" i="3"/>
  <c r="R12" i="3"/>
  <c r="R249" i="3"/>
  <c r="R16" i="3"/>
  <c r="R58" i="3"/>
  <c r="R288" i="3"/>
  <c r="R228" i="3"/>
  <c r="R188" i="3"/>
  <c r="R204" i="3"/>
  <c r="R51" i="3"/>
  <c r="R110" i="3"/>
  <c r="R161" i="3"/>
  <c r="R208" i="3"/>
  <c r="R4" i="3"/>
  <c r="R277" i="3"/>
  <c r="R85" i="3"/>
  <c r="R276" i="3"/>
  <c r="R216" i="3"/>
  <c r="R152" i="3"/>
  <c r="R84" i="3"/>
  <c r="R254" i="3"/>
  <c r="R229" i="3"/>
  <c r="R262" i="3"/>
  <c r="R260" i="3"/>
  <c r="R198" i="3"/>
  <c r="R129" i="3"/>
  <c r="R83" i="3"/>
  <c r="R50" i="3"/>
  <c r="R217" i="3"/>
  <c r="R245" i="3"/>
  <c r="R177" i="3"/>
  <c r="R108" i="3"/>
  <c r="R66" i="3"/>
  <c r="R124" i="3"/>
  <c r="R225" i="3"/>
  <c r="R162" i="3"/>
  <c r="R93" i="3"/>
  <c r="R91" i="3"/>
  <c r="R44" i="3"/>
  <c r="R218" i="3"/>
  <c r="R145" i="3"/>
  <c r="R202" i="3"/>
  <c r="R138" i="3"/>
  <c r="R70" i="3"/>
  <c r="R7" i="3"/>
  <c r="R123" i="3"/>
  <c r="R209" i="3"/>
  <c r="R133" i="3"/>
  <c r="R119" i="3"/>
  <c r="R55" i="3"/>
  <c r="R48" i="3"/>
  <c r="R300" i="3"/>
  <c r="R263" i="3"/>
  <c r="R292" i="3"/>
  <c r="R121" i="3"/>
  <c r="R102" i="3"/>
  <c r="R33" i="3"/>
  <c r="R31" i="3"/>
  <c r="R284" i="3"/>
  <c r="R182" i="3"/>
  <c r="R280" i="3"/>
  <c r="R135" i="3"/>
  <c r="R79" i="3"/>
  <c r="R11" i="3"/>
  <c r="R250" i="3"/>
  <c r="R264" i="3"/>
  <c r="R122" i="3"/>
  <c r="R220" i="3"/>
  <c r="R97" i="3"/>
  <c r="R57" i="3"/>
  <c r="R293" i="3"/>
  <c r="R235" i="3"/>
  <c r="R42" i="3"/>
  <c r="R36" i="3"/>
  <c r="R35" i="3"/>
  <c r="R273" i="3"/>
  <c r="R272" i="3"/>
  <c r="R213" i="3"/>
  <c r="R212" i="3"/>
  <c r="R211" i="3"/>
  <c r="R166" i="3"/>
  <c r="R187" i="3"/>
  <c r="R39" i="3"/>
  <c r="R98" i="3"/>
  <c r="R149" i="3"/>
  <c r="R184" i="3"/>
  <c r="R291" i="3"/>
  <c r="R265" i="3"/>
  <c r="R73" i="3"/>
  <c r="R175" i="3"/>
  <c r="R174" i="3"/>
  <c r="R106" i="3"/>
  <c r="R127" i="3"/>
  <c r="R266" i="3"/>
  <c r="R74" i="3"/>
  <c r="R160" i="3"/>
  <c r="R241" i="3"/>
  <c r="R282" i="3"/>
  <c r="R222" i="3"/>
  <c r="R153" i="3"/>
  <c r="R151" i="3"/>
  <c r="R126" i="3"/>
  <c r="R65" i="3"/>
  <c r="R207" i="3"/>
  <c r="R261" i="3"/>
  <c r="R199" i="3"/>
  <c r="R131" i="3"/>
  <c r="R67" i="3"/>
  <c r="R242" i="3"/>
  <c r="R53" i="3"/>
  <c r="R195" i="3"/>
  <c r="R246" i="3"/>
  <c r="R178" i="3"/>
  <c r="R115" i="3"/>
  <c r="R46" i="3"/>
  <c r="R21" i="3"/>
  <c r="R205" i="3"/>
  <c r="R224" i="3"/>
  <c r="R155" i="3"/>
  <c r="R92" i="3"/>
  <c r="R23" i="3"/>
  <c r="R196" i="3"/>
  <c r="R29" i="3"/>
  <c r="R171" i="3"/>
  <c r="R203" i="3"/>
  <c r="R140" i="3"/>
  <c r="R71" i="3"/>
  <c r="R69" i="3"/>
  <c r="R22" i="3"/>
  <c r="R5" i="3"/>
  <c r="R159" i="3"/>
  <c r="R186" i="3"/>
  <c r="R118" i="3"/>
  <c r="R54" i="3"/>
  <c r="R285" i="3"/>
  <c r="R99" i="3"/>
  <c r="R197" i="3"/>
  <c r="R147" i="3"/>
  <c r="R164" i="3"/>
  <c r="R95" i="3"/>
  <c r="R32" i="3"/>
  <c r="R269" i="3"/>
  <c r="R247" i="3"/>
  <c r="R185" i="3"/>
  <c r="R109" i="3"/>
  <c r="R80" i="3"/>
  <c r="R78" i="3"/>
  <c r="R10" i="3"/>
  <c r="R226" i="3"/>
  <c r="R75" i="3"/>
  <c r="R173" i="3"/>
  <c r="R289" i="3"/>
  <c r="R59" i="3"/>
  <c r="R294" i="3"/>
  <c r="R234" i="3"/>
  <c r="R274" i="3"/>
  <c r="R20" i="3"/>
  <c r="R19" i="3"/>
  <c r="R18" i="3"/>
  <c r="R258" i="3"/>
  <c r="R257" i="3"/>
  <c r="R252" i="3"/>
  <c r="R191" i="3"/>
  <c r="R190" i="3"/>
  <c r="R189" i="3"/>
  <c r="R144" i="3"/>
  <c r="R165" i="3"/>
  <c r="R27" i="3"/>
  <c r="R86" i="3"/>
  <c r="R137" i="3"/>
  <c r="R172" i="3"/>
  <c r="R279" i="3"/>
  <c r="R253" i="3"/>
  <c r="R13" i="3"/>
  <c r="R157" i="3"/>
  <c r="R301" i="3"/>
  <c r="R231" i="3"/>
  <c r="R76" i="3"/>
  <c r="R232" i="3"/>
  <c r="R89" i="3"/>
  <c r="R233" i="3"/>
  <c r="R134" i="3"/>
  <c r="R278" i="3"/>
  <c r="R43" i="3"/>
  <c r="R283" i="3"/>
  <c r="R210" i="3"/>
  <c r="R128" i="3"/>
  <c r="R68" i="3"/>
  <c r="R9" i="3"/>
  <c r="R251" i="3"/>
  <c r="R192" i="3"/>
  <c r="R132" i="3"/>
  <c r="R72" i="3"/>
  <c r="R17" i="3"/>
  <c r="R259" i="3"/>
  <c r="R201" i="3"/>
  <c r="R141" i="3"/>
  <c r="R81" i="3"/>
  <c r="R25" i="3"/>
  <c r="R169" i="3"/>
  <c r="R15" i="3"/>
  <c r="R243" i="3"/>
  <c r="R88" i="3"/>
  <c r="R244" i="3"/>
  <c r="R101" i="3"/>
  <c r="R2" i="3"/>
  <c r="R146" i="3"/>
  <c r="R290" i="3"/>
  <c r="R60" i="3"/>
  <c r="R299" i="3"/>
  <c r="R227" i="3"/>
  <c r="R150" i="3"/>
  <c r="R90" i="3"/>
  <c r="R30" i="3"/>
  <c r="R271" i="3"/>
  <c r="R214" i="3"/>
  <c r="R154" i="3"/>
  <c r="R94" i="3"/>
  <c r="R34" i="3"/>
  <c r="R275" i="3"/>
  <c r="R223" i="3"/>
  <c r="R163" i="3"/>
  <c r="R103" i="3"/>
  <c r="R37" i="3"/>
  <c r="R181" i="3"/>
  <c r="R63" i="3"/>
  <c r="R255" i="3"/>
  <c r="R100" i="3"/>
  <c r="R256" i="3"/>
  <c r="R113" i="3"/>
  <c r="R14" i="3"/>
  <c r="R158" i="3"/>
  <c r="R3" i="3"/>
  <c r="R82" i="3"/>
  <c r="R6" i="3"/>
  <c r="R248" i="3"/>
  <c r="R167" i="3"/>
  <c r="R107" i="3"/>
  <c r="R47" i="3"/>
  <c r="R287" i="3"/>
  <c r="R236" i="3"/>
  <c r="R176" i="3"/>
  <c r="R116" i="3"/>
  <c r="R56" i="3"/>
  <c r="R295" i="3"/>
  <c r="R240" i="3"/>
  <c r="R180" i="3"/>
  <c r="R120" i="3"/>
  <c r="R49" i="3"/>
  <c r="R193" i="3"/>
  <c r="R111" i="3"/>
  <c r="R267" i="3"/>
  <c r="R112" i="3"/>
  <c r="R268" i="3"/>
  <c r="R125" i="3"/>
  <c r="R26" i="3"/>
  <c r="R170" i="3"/>
  <c r="C7" i="4"/>
  <c r="C8" i="4"/>
</calcChain>
</file>

<file path=xl/sharedStrings.xml><?xml version="1.0" encoding="utf-8"?>
<sst xmlns="http://schemas.openxmlformats.org/spreadsheetml/2006/main" count="1606" uniqueCount="450">
  <si>
    <t>Дирекция</t>
  </si>
  <si>
    <t>Генеральный директор</t>
  </si>
  <si>
    <t>К.т.н.</t>
  </si>
  <si>
    <t>Осн.</t>
  </si>
  <si>
    <t>Назн.</t>
  </si>
  <si>
    <t>Нагоев Залимхан Вячеславович</t>
  </si>
  <si>
    <t>Научный руководитель</t>
  </si>
  <si>
    <t>Д.т.н.</t>
  </si>
  <si>
    <t>Профессор</t>
  </si>
  <si>
    <t>Иванов Петр Мацович</t>
  </si>
  <si>
    <t>Зам. ген. директора по научной работе</t>
  </si>
  <si>
    <t>К.ф.-м.н.</t>
  </si>
  <si>
    <t>Совм.</t>
  </si>
  <si>
    <t>Бжихатлов Кантемир Чамалович</t>
  </si>
  <si>
    <t>Заммоев Аслан Узеирович</t>
  </si>
  <si>
    <t>Зам. ген. директора по инновационному развитию</t>
  </si>
  <si>
    <t>Анчёков Мурат Инусович</t>
  </si>
  <si>
    <t>Главный ученый секретарь</t>
  </si>
  <si>
    <t>Савойский Юрий Владимирович</t>
  </si>
  <si>
    <t>Советник ген. директора</t>
  </si>
  <si>
    <t>Д.фил.н.</t>
  </si>
  <si>
    <t>Внут. совм.</t>
  </si>
  <si>
    <t>Улаков Махти Зейтунович</t>
  </si>
  <si>
    <t>Уянаев Казим Хаджи-Муратович</t>
  </si>
  <si>
    <t>Финансово-экономичесое управление</t>
  </si>
  <si>
    <t>Бухгалтерия</t>
  </si>
  <si>
    <t>Главный бухгалтер - начальник управления</t>
  </si>
  <si>
    <t>Абдулаева  Фатима Ибрагимовна</t>
  </si>
  <si>
    <t>Бухгалтер</t>
  </si>
  <si>
    <t>Дабагова Елена Викторовна</t>
  </si>
  <si>
    <t>Джаппуева Зарема Магомедовна</t>
  </si>
  <si>
    <t>Планово-экономический отдел</t>
  </si>
  <si>
    <t>Заведующий отделом</t>
  </si>
  <si>
    <t>Гетокова Ирина Хачимовна</t>
  </si>
  <si>
    <t>Отдел организации и оплаты труда</t>
  </si>
  <si>
    <t>Хапова Мадина Аликовна</t>
  </si>
  <si>
    <t>Управление делами</t>
  </si>
  <si>
    <t>Начальник управления</t>
  </si>
  <si>
    <t>Д.э.н.</t>
  </si>
  <si>
    <t>Доцент</t>
  </si>
  <si>
    <t>Мамбетова Фатимат Абдуллаховна</t>
  </si>
  <si>
    <t>Юридический отдел</t>
  </si>
  <si>
    <t>Отпуск по уходу за ребенком до 1,5 лет с 05.12.2025 по 21.02.2027 (21.08.2025 г.р.)</t>
  </si>
  <si>
    <t>Маремкулова Рузанна Натарбиевна</t>
  </si>
  <si>
    <t>Толпарова Ирина Хажсетовна</t>
  </si>
  <si>
    <t>Общий отдел</t>
  </si>
  <si>
    <t>Унашхотлова Лариса Хусеновна</t>
  </si>
  <si>
    <t>Отдел кадров</t>
  </si>
  <si>
    <t xml:space="preserve">Темрокова Нарсана Анатольевна </t>
  </si>
  <si>
    <t>Ведущий специалист</t>
  </si>
  <si>
    <t>Ольховик Оксана Сафарбиевна</t>
  </si>
  <si>
    <t>Управление обеспечения деятельности</t>
  </si>
  <si>
    <t>Хутуев Ахъед Махмутович</t>
  </si>
  <si>
    <t>Отдел закупок и имущественных отношений</t>
  </si>
  <si>
    <t>Возл.</t>
  </si>
  <si>
    <t>Жигунов Борис Хусенович</t>
  </si>
  <si>
    <t>Отдел комплексной безопасности и развития инфраструктуры</t>
  </si>
  <si>
    <t>Кештов Мурат Муаедович</t>
  </si>
  <si>
    <t>Младший научный сотрудник</t>
  </si>
  <si>
    <t>ИО</t>
  </si>
  <si>
    <t>Блиев Инал Амирович</t>
  </si>
  <si>
    <t>Самбурский Владислав Сергеевич</t>
  </si>
  <si>
    <t>Инженер</t>
  </si>
  <si>
    <t>Рапопорт Александр Самуилович</t>
  </si>
  <si>
    <t>Хозяйственный отдел</t>
  </si>
  <si>
    <t>Водитель</t>
  </si>
  <si>
    <t>Жабоев Тимур Атлыевич</t>
  </si>
  <si>
    <t>Татаров Аслан Анатольевич</t>
  </si>
  <si>
    <t>Сторож</t>
  </si>
  <si>
    <t>Гемуев Далхат Алимович</t>
  </si>
  <si>
    <t>Гемуев Хасан Алиевич</t>
  </si>
  <si>
    <t>Гергоков Магомед Султанович</t>
  </si>
  <si>
    <t>Настаев Андрей Буранович</t>
  </si>
  <si>
    <t>Настуев Хусейн Сейфунович</t>
  </si>
  <si>
    <t>Ортанов Замир Хасанович</t>
  </si>
  <si>
    <t>Уборщик</t>
  </si>
  <si>
    <t>Газаева Фатимат Суфуяновна</t>
  </si>
  <si>
    <t>Макоева Мария Олеговна</t>
  </si>
  <si>
    <t>Управление развития информационной инфраструктуры</t>
  </si>
  <si>
    <t>Ксалов Арсен Мухарбиевич</t>
  </si>
  <si>
    <t>Отдел разработки и внедрения информационных систем</t>
  </si>
  <si>
    <t>Айран Абдурахман Абдаллаевич</t>
  </si>
  <si>
    <t>Старший специалист</t>
  </si>
  <si>
    <t>Темроков Марк Анатольевич</t>
  </si>
  <si>
    <t>Стажер-исследователь</t>
  </si>
  <si>
    <t>Ермоленко Данил Николаевич</t>
  </si>
  <si>
    <t>Отдел репозиториев объектов исследования и научных данных</t>
  </si>
  <si>
    <t>Абазоков Мухаммед Борисович</t>
  </si>
  <si>
    <t>Старший научный сотрудник</t>
  </si>
  <si>
    <t>К.ист.н.</t>
  </si>
  <si>
    <t>Гучева  Анджела Вячеславовна</t>
  </si>
  <si>
    <t>К.э.н.</t>
  </si>
  <si>
    <t>Думанова Аминат Хасеновна</t>
  </si>
  <si>
    <t>Медиацентр</t>
  </si>
  <si>
    <t>Магомедова Фатима Мухарбековна</t>
  </si>
  <si>
    <t>Оператор-монтажер</t>
  </si>
  <si>
    <t>Специалист</t>
  </si>
  <si>
    <t>Шахмурзаева Надежда Валерьевна</t>
  </si>
  <si>
    <t>Управление проектов</t>
  </si>
  <si>
    <t>Махошева Салима Александровна</t>
  </si>
  <si>
    <t>Отдел грантов</t>
  </si>
  <si>
    <t>Кандрокова Марина Мухарбиевна</t>
  </si>
  <si>
    <t>Ведущий научный сотрудник</t>
  </si>
  <si>
    <t>Батов Гумар Хасанович</t>
  </si>
  <si>
    <t>Иванов Заур Зуберович</t>
  </si>
  <si>
    <t>Сабанчиев Анзор Хусейнович</t>
  </si>
  <si>
    <t>Абдулаев Башир Рамазанович</t>
  </si>
  <si>
    <t>Махошева Айза Ахматовна</t>
  </si>
  <si>
    <t>Декрет</t>
  </si>
  <si>
    <t>Шидова Шаида Тимуровна</t>
  </si>
  <si>
    <t>Отдел программ развития и договорных работ</t>
  </si>
  <si>
    <t>Алакаева Лейла Арсеновна</t>
  </si>
  <si>
    <t>Уянаева Халимат Борисовна</t>
  </si>
  <si>
    <t>Отдел международного научного сотрудничества</t>
  </si>
  <si>
    <t>Сабанова Агнесса Заурбиевна</t>
  </si>
  <si>
    <t>Дышекова Мадина Александровна</t>
  </si>
  <si>
    <t>НИЦ Центр социально-политических исследований</t>
  </si>
  <si>
    <t>Заведующий НИЦ</t>
  </si>
  <si>
    <t>Жанокова Марина Викторовна</t>
  </si>
  <si>
    <t>Лаборатория "Общие проблемы современного развития"</t>
  </si>
  <si>
    <t>Заведующий лабораторией</t>
  </si>
  <si>
    <t>Ошроев Рубен Германович</t>
  </si>
  <si>
    <t>Боров Аслан Хажисмелович</t>
  </si>
  <si>
    <t>Д.полит.н.</t>
  </si>
  <si>
    <t>Шаожева Наталья Анатольевна</t>
  </si>
  <si>
    <t>К.соц.н.</t>
  </si>
  <si>
    <t>Атласкиров Альберт Русланович</t>
  </si>
  <si>
    <t>К.и.н.</t>
  </si>
  <si>
    <t>Геграев Хаким Камилевич</t>
  </si>
  <si>
    <t>Татаров Азамат Амурович</t>
  </si>
  <si>
    <t xml:space="preserve">Тумов Аскер Асланбекович </t>
  </si>
  <si>
    <t>Лаборатория "Социально-демографические исследования"</t>
  </si>
  <si>
    <t>Берова Фаризат Жамаловна</t>
  </si>
  <si>
    <t>Д.ф.-м.н.</t>
  </si>
  <si>
    <t>Ашабоков Борис Азреталиевич</t>
  </si>
  <si>
    <t>Табаксоев Ибрагим Ахматович</t>
  </si>
  <si>
    <t>Лаборатория "Интеллектуальный анализ социально-экономических процессов и систем"</t>
  </si>
  <si>
    <t>Димитриченко Дмитрий Петрович</t>
  </si>
  <si>
    <t>Эфендиева Аслижан Ахметовна</t>
  </si>
  <si>
    <t>Старший лаборант</t>
  </si>
  <si>
    <t>Чомартова Елизавета Магомедовна</t>
  </si>
  <si>
    <t>Ольмезов Якуб Тахирович</t>
  </si>
  <si>
    <t>НИЦ "Экспертные системы источниковедения и историографии"</t>
  </si>
  <si>
    <t>Начальник</t>
  </si>
  <si>
    <t>Д.ист.н.</t>
  </si>
  <si>
    <t>с 16.09.2025</t>
  </si>
  <si>
    <t>Кушхабиев Анзор Викторович</t>
  </si>
  <si>
    <t>Главный научный сотрудник</t>
  </si>
  <si>
    <t>Лаборатория «Цифровые источниковедческие системы»</t>
  </si>
  <si>
    <t>Дзуганов Тимур Аликович</t>
  </si>
  <si>
    <t>Глашева Зулейха Жамботовна</t>
  </si>
  <si>
    <t>Жанситов Осман Асланович</t>
  </si>
  <si>
    <t>Кожев Заурбек Анзорович</t>
  </si>
  <si>
    <t>Фоменко Владимир Александрович</t>
  </si>
  <si>
    <t>НИЦ «Естественно научные методы в археологии, антропологии и археографии»</t>
  </si>
  <si>
    <t>Кагазежев Жираслан Валерьевич</t>
  </si>
  <si>
    <t>Лаборатория «Цифровые системы археологии и реконструкции»</t>
  </si>
  <si>
    <t>Гукемух Ибрагим Халидович</t>
  </si>
  <si>
    <t>Демиденко Сергей Викторович</t>
  </si>
  <si>
    <t>Научный сотрудник</t>
  </si>
  <si>
    <t>Кадиева Анна Анатольевна</t>
  </si>
  <si>
    <t>Алексеенко Алексей Николаевич</t>
  </si>
  <si>
    <t>Гончаров Серафим Анатольевич</t>
  </si>
  <si>
    <t>Загазежев Тимур Русланович</t>
  </si>
  <si>
    <t>Тенгизова Лаура Альбердовна</t>
  </si>
  <si>
    <t>Яганова Зарема Эдуардовна</t>
  </si>
  <si>
    <t>Карданов Кантемир Александрович</t>
  </si>
  <si>
    <t>Лаборатория «Историческая генетика и палеоантропология»</t>
  </si>
  <si>
    <t>ИО с 15.12.2025</t>
  </si>
  <si>
    <t>Бекулов Синар Хазритович</t>
  </si>
  <si>
    <t>Лаборатория «Цифровая палеография»</t>
  </si>
  <si>
    <t>Заведующая лабораторией</t>
  </si>
  <si>
    <t>К.культ.</t>
  </si>
  <si>
    <t>Нагоева Лаура Альбердовна</t>
  </si>
  <si>
    <t>Кузьминов Петр Абрамович</t>
  </si>
  <si>
    <t>Журтова Анжела Ариковна</t>
  </si>
  <si>
    <t>Новичихин Андрей Михайлович</t>
  </si>
  <si>
    <t>Тахушева Инна Сарабиевна</t>
  </si>
  <si>
    <t>Хаширов Аскер Владиславович</t>
  </si>
  <si>
    <t>Барчо Рустам Азметович</t>
  </si>
  <si>
    <t>Вороков Анзор Кушумузукович</t>
  </si>
  <si>
    <t>Шаов Азамат Русланович</t>
  </si>
  <si>
    <t>НИЦ "Интеллектуальные филологические системы"</t>
  </si>
  <si>
    <t>Отпуск по уходу за ребенком до 1,5 лет с 14.11.2025 по 26.02.2027 (26.08.2025 г.р.)</t>
  </si>
  <si>
    <t>Макоева Дана Гисовна</t>
  </si>
  <si>
    <t>Лаборатория «Системы машинного перевода»</t>
  </si>
  <si>
    <t>Бозиев Альберд Тахирович</t>
  </si>
  <si>
    <t>Дадов Адам Залимович</t>
  </si>
  <si>
    <t>Джанкылыч Аднян</t>
  </si>
  <si>
    <t>Энес Ахмед Зюлфикар</t>
  </si>
  <si>
    <t>Лаборатория «Персонализированные лингвистические обучающие системы»</t>
  </si>
  <si>
    <t>Лютикова Лариса Адольфовна</t>
  </si>
  <si>
    <t>Толгуров Тахир Зейтунович</t>
  </si>
  <si>
    <t>Хацукова Рая Алгериевна</t>
  </si>
  <si>
    <t>Центр географических исследований</t>
  </si>
  <si>
    <t>Д.г.н.</t>
  </si>
  <si>
    <t xml:space="preserve">Кюль Елена Владимировна </t>
  </si>
  <si>
    <t>Д.г.н</t>
  </si>
  <si>
    <t xml:space="preserve">Лаборатория "Опасные природные и антропогенные процессы" </t>
  </si>
  <si>
    <t>Корчагина Елена Александровна</t>
  </si>
  <si>
    <t>К.г.н.</t>
  </si>
  <si>
    <t>Атаев Загир Вагитович</t>
  </si>
  <si>
    <t>Боброва Дарья Андреевна</t>
  </si>
  <si>
    <t>К.б.н.</t>
  </si>
  <si>
    <t>Гузиев Хусейн Юсупович</t>
  </si>
  <si>
    <t>Дреева Фатима Робертовна</t>
  </si>
  <si>
    <t>Джаппуев Дахир Ратминович</t>
  </si>
  <si>
    <t>Керимов Ахмат Азретович</t>
  </si>
  <si>
    <t>Нирова Залина Султановна</t>
  </si>
  <si>
    <t>Юанов Мурат Темурович</t>
  </si>
  <si>
    <t>Накацев Алимбек Русланович</t>
  </si>
  <si>
    <t>Лаборатория "Экологическая геохимия"</t>
  </si>
  <si>
    <t>Д.б.н.</t>
  </si>
  <si>
    <t>Реутова Нина Васильевна</t>
  </si>
  <si>
    <t>Реутова Татьяна Васильевна</t>
  </si>
  <si>
    <t xml:space="preserve">Малаева Марьяна Борисовна </t>
  </si>
  <si>
    <t>Лаборатория "Развитие природных и рекреационных ресурсов"</t>
  </si>
  <si>
    <t>Гедуева Марьяна Мартиновна</t>
  </si>
  <si>
    <t>Каскулова Виолетта Владимировна</t>
  </si>
  <si>
    <t>Лаборатория "Пространственное развитие"</t>
  </si>
  <si>
    <t>Кудаев Валерий Черимович</t>
  </si>
  <si>
    <t>Буздов Аслан Каральбиевич</t>
  </si>
  <si>
    <t>Кудаева Залина Валерьевна</t>
  </si>
  <si>
    <t>Увижева Фатима Хасановна</t>
  </si>
  <si>
    <t>Инжиниринговый центр</t>
  </si>
  <si>
    <t>Загазежева Оксана Зауровна</t>
  </si>
  <si>
    <t>С 01.02.2026 по 01.02.2027</t>
  </si>
  <si>
    <t>Гонтарь Людмила Олеговна</t>
  </si>
  <si>
    <t>Лаборатория "Модели и методы развития и внедрения инновационных проектов"</t>
  </si>
  <si>
    <t>Край Карина Фаезовна</t>
  </si>
  <si>
    <t>Абанокова Эмма Барасбиевна</t>
  </si>
  <si>
    <t>Шалова Сатаней Хаутиевна</t>
  </si>
  <si>
    <t>ИО с 24.12.2025</t>
  </si>
  <si>
    <t>Бабаев Артур Альбертович</t>
  </si>
  <si>
    <t>Кайсинова Аминат Вячеславовна</t>
  </si>
  <si>
    <t>Хаджиева Мариям Ильясовна</t>
  </si>
  <si>
    <t>с 22.10.2025</t>
  </si>
  <si>
    <t>Ахметова Диана Заурбековна</t>
  </si>
  <si>
    <t>Без сохр с 14.11.2025 по 01.02.2026</t>
  </si>
  <si>
    <t>Журтова Алена Хачимовна</t>
  </si>
  <si>
    <t>Чилов Рустам Адальбиевич</t>
  </si>
  <si>
    <t>Лаборатория "Маркетинг инновационных разработок"</t>
  </si>
  <si>
    <t>Баширова Камила Ильясовна</t>
  </si>
  <si>
    <t>Лаборатория "Инжиниринг беспилотных робототехнических комплексов"</t>
  </si>
  <si>
    <t>Бароков Хазретали Ауесович</t>
  </si>
  <si>
    <t>Мамбетов Идар Арсенович</t>
  </si>
  <si>
    <t>Унагасов Алим Ахмедханович</t>
  </si>
  <si>
    <t>Кинай Алимарт</t>
  </si>
  <si>
    <t>Кантиев Заурбек Юрьевич</t>
  </si>
  <si>
    <t>Лаборатория "Испытательный полигон рапределенного типа"</t>
  </si>
  <si>
    <t>Приказ №282-к от 23.07.2021, Приказ №399-к от 29.07.2024 с 01.08.2024</t>
  </si>
  <si>
    <t xml:space="preserve">Ксалов Арсен Мухарбиевич </t>
  </si>
  <si>
    <t>Махошев Артур Ахматович</t>
  </si>
  <si>
    <t>Центр коллективного пользования</t>
  </si>
  <si>
    <t>Заведующий ЦКП</t>
  </si>
  <si>
    <t>Приказ №69-к от 05.03.2022</t>
  </si>
  <si>
    <t>Чупов Александр Сергеевич</t>
  </si>
  <si>
    <t>Редакционно-издательский отдел</t>
  </si>
  <si>
    <t>Заведующий РИО</t>
  </si>
  <si>
    <t>Бейтуганова Анжелика Мухамедовна</t>
  </si>
  <si>
    <t>Главный специалист</t>
  </si>
  <si>
    <t>Токова Анастасия Ибрагимовна</t>
  </si>
  <si>
    <t>Энеева Лиана Магометовна</t>
  </si>
  <si>
    <t>Канукоева Лариса Башировна</t>
  </si>
  <si>
    <t>Керимова Раузат Абдуллаховна</t>
  </si>
  <si>
    <t>НИЦ "Интеллектуальные интегрированные информационно-управляющие системы"</t>
  </si>
  <si>
    <t>Пшенокова Инна Ауесовна</t>
  </si>
  <si>
    <t>Лаборатория «Нейрокогнитивные автономные интеллектуальные системы»</t>
  </si>
  <si>
    <t>Шевлоков Вячеслав Аманович</t>
  </si>
  <si>
    <t>По гранту</t>
  </si>
  <si>
    <t>Ахматов Зариф Ануарович</t>
  </si>
  <si>
    <t>Ахматов Зейтун Ануарович</t>
  </si>
  <si>
    <t>Канкулов Султан Ахмедович</t>
  </si>
  <si>
    <t>Приказ № 205-к от 21.06.2019 Приказ 281-к от 23.07.2021</t>
  </si>
  <si>
    <t>Абазоков Мухамед Адмирович</t>
  </si>
  <si>
    <t>Аталиков Борис Анзорович</t>
  </si>
  <si>
    <t xml:space="preserve">Кокова Ляна Башировна </t>
  </si>
  <si>
    <t>Айран Адель Абдаллаевич</t>
  </si>
  <si>
    <t>с 05.11.2025</t>
  </si>
  <si>
    <t>Батчаева Индира Муратовна</t>
  </si>
  <si>
    <t>Лаборатория «Коллаборативная и экстремальная робототехника»</t>
  </si>
  <si>
    <t>Хамуков Юрий Хабижевич</t>
  </si>
  <si>
    <t>Казанов Хусен Кубатиевич</t>
  </si>
  <si>
    <t>с 26.11.2025</t>
  </si>
  <si>
    <t>Попова Наталья Николаевна</t>
  </si>
  <si>
    <t>Попов Юрий Игоревич</t>
  </si>
  <si>
    <t>Кунашев Идар Муратович</t>
  </si>
  <si>
    <t>НИЦ «Интеллектуальные системы и среды производства и потребления продуктов питания»</t>
  </si>
  <si>
    <t>Д.с.-х.н.</t>
  </si>
  <si>
    <t>Шуганов Владислав Миронович</t>
  </si>
  <si>
    <t>Лаборатория «Сельскохозяйственная робототехника»</t>
  </si>
  <si>
    <t>К.с.-х.н.</t>
  </si>
  <si>
    <t>Шогенов Анзор Хасанович</t>
  </si>
  <si>
    <t>Надо разбить</t>
  </si>
  <si>
    <t>Бижоев Руслан Валерьевич</t>
  </si>
  <si>
    <t>Лаборатория «Оптимальные системы производства и потребления продуктов питания»</t>
  </si>
  <si>
    <t>Коков Артур Чаримович</t>
  </si>
  <si>
    <t>Надо разбить на научника</t>
  </si>
  <si>
    <t>Азубекова Карина Лиуановна</t>
  </si>
  <si>
    <t>Лаборатория «Интеллектуальные системы органического земледелия»</t>
  </si>
  <si>
    <t>Лешкенов Аслан Мухамедович</t>
  </si>
  <si>
    <t>Хромова Людмила Михайловна</t>
  </si>
  <si>
    <t>Яковлев Михаил Александрович</t>
  </si>
  <si>
    <t>Сельскохозяйственная опытная станция</t>
  </si>
  <si>
    <t>Директор СОС</t>
  </si>
  <si>
    <t>Хамов Анзор Азаматгериевич</t>
  </si>
  <si>
    <t>Лаборатория «Интеллектуальне производственные системы животноводства, птицеводства и рыбоводства»</t>
  </si>
  <si>
    <t>Эфендиев Беслан Шамсадинович</t>
  </si>
  <si>
    <t>Бербекова Ирина Мухадиновна</t>
  </si>
  <si>
    <t>Лаборатория «Исследование и разработка технологий производства функциональных кормов»</t>
  </si>
  <si>
    <t>К.с-х.н.</t>
  </si>
  <si>
    <t>Бербекова Наталья Владимировна</t>
  </si>
  <si>
    <t>НИЦ "Интеллектуальные генетические системы"</t>
  </si>
  <si>
    <t>Курашев Жираслан Хаутиевич</t>
  </si>
  <si>
    <t>Лаборатория «Молекулярная селекция и биотехнология»</t>
  </si>
  <si>
    <t xml:space="preserve">Хаудов Алий-бек Данильбекович </t>
  </si>
  <si>
    <t xml:space="preserve">Архестова Дженет Хазреталиевна </t>
  </si>
  <si>
    <t>Кимов Мухамед Асланбекович</t>
  </si>
  <si>
    <t>Лаборатория «Имитационное моделирование феногенетических процессов» (ИМФП)</t>
  </si>
  <si>
    <t>Шомахов Беслан Рашидович</t>
  </si>
  <si>
    <t>НИЦ "Биомедицинская инженерия"</t>
  </si>
  <si>
    <t>Лаборатория «Бионаноробототехника и нейроинженерия»</t>
  </si>
  <si>
    <t>Д.м.н.</t>
  </si>
  <si>
    <t xml:space="preserve">Жетишев Рашид Абдулович </t>
  </si>
  <si>
    <t>Иванов Анатолий Беталович</t>
  </si>
  <si>
    <t>Хараева Заира Феликсовна</t>
  </si>
  <si>
    <t>Абуталипов Ренат Надельшаевич</t>
  </si>
  <si>
    <t>Виндижева Амина Суадиновна</t>
  </si>
  <si>
    <t xml:space="preserve">Ржевская Елена Викторовна </t>
  </si>
  <si>
    <t xml:space="preserve">Хакяшева Элина Валерьевна </t>
  </si>
  <si>
    <t>Беков Аслан Хазраилович</t>
  </si>
  <si>
    <t>Бербекова Дисана Рамазановна</t>
  </si>
  <si>
    <t>Научно-образовательный центр</t>
  </si>
  <si>
    <t>Руководитель</t>
  </si>
  <si>
    <t>Приём с 08.12.2025</t>
  </si>
  <si>
    <t>Нагоев Алим Бесланович</t>
  </si>
  <si>
    <t>Зам. руководителя НОЦ</t>
  </si>
  <si>
    <t>Заведующий отделом подготовки кадров высшей квалификации (ОПК)</t>
  </si>
  <si>
    <t>Заведующий учебно-методическим отделом</t>
  </si>
  <si>
    <t>Скорикова Людмила Васильевна</t>
  </si>
  <si>
    <t>Тхакахова Ирина Юрьевна</t>
  </si>
  <si>
    <t>Профессорско-преподавательский состав</t>
  </si>
  <si>
    <t>Зав. кафедрой</t>
  </si>
  <si>
    <t>Аккиева Светлана Исмаиловна</t>
  </si>
  <si>
    <t>Мамчуев Мурат Османович</t>
  </si>
  <si>
    <t>Хавжокова Людмила Борисовна</t>
  </si>
  <si>
    <t>Эдгулова Елизавета Каральбиевна</t>
  </si>
  <si>
    <t>Бжеумыхов Владимир Сафарбиевич</t>
  </si>
  <si>
    <t>Биттирова Тамара Шамсудиновна</t>
  </si>
  <si>
    <t>Рехвиашвили Серго Шотович</t>
  </si>
  <si>
    <t>Д.ф.н.</t>
  </si>
  <si>
    <t>Шибзухов Заур Мухадинович</t>
  </si>
  <si>
    <t>Аппаев Сафар Пахауович</t>
  </si>
  <si>
    <t>Аттаев Анатолий Хусеевич</t>
  </si>
  <si>
    <t>Занилов Амиран Хабидович</t>
  </si>
  <si>
    <t>С 27.10.2025</t>
  </si>
  <si>
    <t>Гуртуева Ирина Асланбековна</t>
  </si>
  <si>
    <t>Шибзухов Залим-Гери Султанович</t>
  </si>
  <si>
    <t>Старший преподаватель</t>
  </si>
  <si>
    <t>Приём с 01.12.2025 по 30.06.2026</t>
  </si>
  <si>
    <t>Абаева Асият Мусаевна</t>
  </si>
  <si>
    <t>НОЦ внебюджет</t>
  </si>
  <si>
    <t>Кушхабиев Анзор Викторович.В.</t>
  </si>
  <si>
    <t>Албогачиева Макка Султан-Гиреевна</t>
  </si>
  <si>
    <t>Бозиев Олег Людинович</t>
  </si>
  <si>
    <t>Гуртуев Алим Оюсович</t>
  </si>
  <si>
    <t>Прасолов Дмитрий Николаевич</t>
  </si>
  <si>
    <t>Сотрудник</t>
  </si>
  <si>
    <t>№</t>
  </si>
  <si>
    <t>управление</t>
  </si>
  <si>
    <t>отдел</t>
  </si>
  <si>
    <t>должность</t>
  </si>
  <si>
    <t>степень</t>
  </si>
  <si>
    <t>звание</t>
  </si>
  <si>
    <t>занятость</t>
  </si>
  <si>
    <t>статус</t>
  </si>
  <si>
    <t>фамилия</t>
  </si>
  <si>
    <t>ставка</t>
  </si>
  <si>
    <t>сотрудник</t>
  </si>
  <si>
    <t>трудоемкость</t>
  </si>
  <si>
    <t>профиль</t>
  </si>
  <si>
    <t>срочность</t>
  </si>
  <si>
    <t>важность</t>
  </si>
  <si>
    <t>баллы</t>
  </si>
  <si>
    <t>коэффициент</t>
  </si>
  <si>
    <t>нор</t>
  </si>
  <si>
    <t>текущий_нор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</si>
  <si>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</si>
  <si>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</si>
  <si>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</si>
  <si>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</si>
  <si>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</si>
  <si>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</si>
  <si>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</si>
  <si>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</si>
  <si>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</si>
  <si>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</si>
  <si>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</si>
  <si>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</si>
  <si>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</si>
  <si>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выполнил</t>
  </si>
  <si>
    <t>опоздал</t>
  </si>
  <si>
    <t>сборка</t>
  </si>
  <si>
    <t>за_сборку</t>
  </si>
  <si>
    <t>выполнил_сборку</t>
  </si>
  <si>
    <t>итого</t>
  </si>
  <si>
    <t>денег_нор</t>
  </si>
  <si>
    <t>бюджет</t>
  </si>
  <si>
    <t>рид</t>
  </si>
  <si>
    <t>сз</t>
  </si>
  <si>
    <t>ауп</t>
  </si>
  <si>
    <t>пр</t>
  </si>
  <si>
    <t>баллы_заявлено</t>
  </si>
  <si>
    <t>баллы_получено</t>
  </si>
  <si>
    <t>стоимость_балла</t>
  </si>
  <si>
    <t>итого_потрачено</t>
  </si>
  <si>
    <t>экономия</t>
  </si>
  <si>
    <t>прошлые_баллы</t>
  </si>
  <si>
    <t>задание</t>
  </si>
  <si>
    <t>дата сдачи</t>
  </si>
  <si>
    <t>нор1</t>
  </si>
  <si>
    <t>нор2</t>
  </si>
  <si>
    <t>нор3</t>
  </si>
  <si>
    <t>нор4</t>
  </si>
  <si>
    <t>нор5</t>
  </si>
  <si>
    <t>нор6</t>
  </si>
  <si>
    <t>нор7</t>
  </si>
  <si>
    <t>нор8</t>
  </si>
  <si>
    <t>нор9</t>
  </si>
  <si>
    <t>нор10</t>
  </si>
  <si>
    <t>нор11</t>
  </si>
  <si>
    <t>прошлые_нор</t>
  </si>
  <si>
    <t>всего_нор</t>
  </si>
  <si>
    <t>ауп1</t>
  </si>
  <si>
    <t>ауп2</t>
  </si>
  <si>
    <t>ауп3</t>
  </si>
  <si>
    <t>ауп4</t>
  </si>
  <si>
    <t>ауп5</t>
  </si>
  <si>
    <t>ауп6</t>
  </si>
  <si>
    <t>ауп7</t>
  </si>
  <si>
    <t>ауп8</t>
  </si>
  <si>
    <t>ауп9</t>
  </si>
  <si>
    <t>ауп10</t>
  </si>
  <si>
    <t>ауп11</t>
  </si>
  <si>
    <t>просрочил</t>
  </si>
  <si>
    <t>требования</t>
  </si>
  <si>
    <t>прошлый_ауп</t>
  </si>
  <si>
    <t>текущий_ауп</t>
  </si>
  <si>
    <t>всего_ауп</t>
  </si>
  <si>
    <t>денег_ауп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</si>
</sst>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2" borderId="3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Comma" xfId="1" builtinId="3"/>
    <cellStyle name="Normal" xfId="0" builtinId="0"/>
  </cellStyles>
  <dxfs count="44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512DE-56FA-48FD-86BA-5B1EF7F34CC5}" name="штат" displayName="штат" ref="A1:K301" totalsRowShown="0" headerRowDxfId="26">
  <autoFilter ref="A1:K301" xr:uid="{8F6512DE-56FA-48FD-86BA-5B1EF7F34CC5}"/>
  <tableColumns count="11">
    <tableColumn id="1" xr3:uid="{A4EE0D7E-3BB8-42F1-910D-2F7841BA0786}" name="№"/>
    <tableColumn id="2" xr3:uid="{D2CB76B5-4FE5-4CC5-862B-3DBD4907A907}" name="управление"/>
    <tableColumn id="3" xr3:uid="{09AF8798-B9B8-4050-8E9B-C1AA4B6901C5}" name="отдел"/>
    <tableColumn id="4" xr3:uid="{092782D6-A6EA-45CE-B5AD-74C6C7B2003E}" name="должность"/>
    <tableColumn id="5" xr3:uid="{23F84774-AD9D-461F-8463-19CAD3AA5980}" name="степень"/>
    <tableColumn id="6" xr3:uid="{5F84DBD8-0007-4F88-BB60-CF3E2B3F6E87}" name="звание"/>
    <tableColumn id="7" xr3:uid="{DF3A46FC-ECB0-474A-A643-93DA0304185D}" name="занятость"/>
    <tableColumn id="8" xr3:uid="{1ACD4C8B-EFEE-413A-96D4-1D038F6FA6CA}" name="статус"/>
    <tableColumn id="9" xr3:uid="{1145DC5C-CBD2-4A90-9F70-32B8AAF0FDD8}" name="фамилия"/>
    <tableColumn id="10" xr3:uid="{63E973AF-4E98-406F-883E-4E04E649C13A}" name="ставка"/>
    <tableColumn id="11" xr3:uid="{194D00C4-2075-4465-81BC-D155005220B8}" name="сотрудник" dataDxfId="25">
      <calculatedColumnFormula>штат[[#This Row],[фамилия]] &amp; " (" &amp; штат[[#This Row],[управление]] &amp; ", " &amp; штат[[#This Row],[отдел]] &amp; ", " &amp; штат[[#This Row],[должность]] &amp; ")"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93A597-C2BD-485B-A67C-A36136B19231}" name="баллы" displayName="баллы" ref="A1:AT301" totalsRowShown="0">
  <autoFilter ref="A1:AT301" xr:uid="{8393A597-C2BD-485B-A67C-A36136B19231}"/>
  <tableColumns count="46">
    <tableColumn id="1" xr3:uid="{642B5EDF-9EB3-4496-B7B9-3E348FA0F6E8}" name="№"/>
    <tableColumn id="2" xr3:uid="{BF022366-C951-466B-9930-D9945E687F84}" name="сотрудник" dataDxfId="24">
      <calculatedColumnFormula>_xlfn.XLOOKUP(баллы[[#This Row],[№]],штат[№],штат[сотрудник])</calculatedColumnFormula>
    </tableColumn>
    <tableColumn id="3" xr3:uid="{B1732929-7652-4909-8290-C8F2473CE75D}" name="коэффициент"/>
    <tableColumn id="4" xr3:uid="{6736F31F-D1EB-4850-B92E-967ABD84FE09}" name="нор1"/>
    <tableColumn id="25" xr3:uid="{ABE1D541-8C04-4602-A429-3A8B069660C5}" name="нор2"/>
    <tableColumn id="26" xr3:uid="{7ACBC0A5-4F25-4406-9960-169A56875550}" name="нор3"/>
    <tableColumn id="27" xr3:uid="{32950071-E90B-4B5A-9635-2361646E9395}" name="нор4"/>
    <tableColumn id="28" xr3:uid="{7F0919D5-4867-42CF-8EDF-F58AD8CE44CA}" name="нор5"/>
    <tableColumn id="29" xr3:uid="{F6489694-D715-43A9-A90E-9E8F5E2AAE8F}" name="нор6"/>
    <tableColumn id="30" xr3:uid="{8196A192-C991-4B8F-9EE0-4AE0C6EE6792}" name="нор7"/>
    <tableColumn id="31" xr3:uid="{E888BA84-7367-4EB5-84BC-553DAACBA043}" name="нор8"/>
    <tableColumn id="32" xr3:uid="{6F8770AB-DCBB-401A-B450-FEB9BFD2AF53}" name="нор9"/>
    <tableColumn id="33" xr3:uid="{601A6C55-3670-49F3-A2D2-B4E9192C973F}" name="нор10"/>
    <tableColumn id="34" xr3:uid="{E1CA79ED-B47A-4F9B-80F5-C7123002D457}" name="нор11"/>
    <tableColumn id="37" xr3:uid="{1F55614D-C583-4307-8A2D-F96E95B1D4AD}" name="прошлые_нор" dataDxfId="23">
      <calculatedColumnFormula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calculatedColumnFormula>
    </tableColumn>
    <tableColumn id="5" xr3:uid="{9B8634BD-9582-4835-86F8-CD3ED9C57A0F}" name="текущий_нор" dataDxfId="22">
      <calculatedColumnFormula>SUMIF(нор[сотрудник],"="&amp;баллы[[#This Row],[сотрудник]],нор[итого])</calculatedColumnFormula>
    </tableColumn>
    <tableColumn id="36" xr3:uid="{995A23C6-6930-41D5-A8B2-578F9E7231D1}" name="всего_нор" dataDxfId="21">
      <calculatedColumnFormula>(баллы[[#This Row],[прошлые_нор]]+баллы[[#This Row],[текущий_нор]])*баллы[[#This Row],[коэффициент]]</calculatedColumnFormula>
    </tableColumn>
    <tableColumn id="6" xr3:uid="{0D9BA617-3164-4E17-8076-220D6A3E8BA0}" name="денег_нор" dataDxfId="20">
      <calculatedColumnFormula>баллы[[#This Row],[всего_нор]]*данные!$C$6</calculatedColumnFormula>
    </tableColumn>
    <tableColumn id="7" xr3:uid="{521C5CA4-B2D6-404F-91E9-CF08B21D6081}" name="ауп1"/>
    <tableColumn id="38" xr3:uid="{3D51D1A6-C18B-451A-AC41-AC24EF29E28A}" name="ауп2"/>
    <tableColumn id="39" xr3:uid="{0EAD4921-6AEE-40B3-8B7A-6CA3D532875A}" name="ауп3"/>
    <tableColumn id="40" xr3:uid="{DBD623D0-8030-44B8-9A73-7D0045DCDE8E}" name="ауп4"/>
    <tableColumn id="41" xr3:uid="{27A28551-641B-4832-8184-E81FECFFA43E}" name="ауп5"/>
    <tableColumn id="42" xr3:uid="{0004BCD4-FC97-4201-B616-F29A4A5F6A78}" name="ауп6"/>
    <tableColumn id="43" xr3:uid="{091B2078-64A5-456F-A5ED-B31E9AAC4AA3}" name="ауп7"/>
    <tableColumn id="44" xr3:uid="{23E550F4-563B-45EF-B841-F3C7C89E5F88}" name="ауп8"/>
    <tableColumn id="45" xr3:uid="{C098438A-6F1A-4FD6-B871-F4B2CAA2F565}" name="ауп9"/>
    <tableColumn id="46" xr3:uid="{E166C67F-4651-44FA-87E7-BFC9C7F1A22E}" name="ауп10"/>
    <tableColumn id="47" xr3:uid="{8EFE3583-62C0-499B-A8BF-D1DBAC37DB8B}" name="ауп11"/>
    <tableColumn id="8" xr3:uid="{0339E318-70AB-4186-8A32-3460FE0CE8A1}" name="прошлый_ауп"/>
    <tableColumn id="9" xr3:uid="{7B84141A-F91A-4C76-B411-0D699D5717E1}" name="текущий_ауп"/>
    <tableColumn id="10" xr3:uid="{767F407C-5D1D-4882-9108-A1F828407838}" name="всего_ауп"/>
    <tableColumn id="11" xr3:uid="{0D756C76-CE48-438D-9B56-65BDB7DC3200}" name="денег_ауп"/>
    <tableColumn id="12" xr3:uid="{A23F55C9-5DEF-4CE5-A4D7-4FBEAF6396A6}" name="Столбец6"/>
    <tableColumn id="13" xr3:uid="{A38703BB-2578-4BA8-99F0-11FE35A54C14}" name="Столбец7"/>
    <tableColumn id="14" xr3:uid="{4552CD17-600C-4A82-B493-F833DC9C38E0}" name="Столбец8"/>
    <tableColumn id="15" xr3:uid="{DCD8C9A1-E01D-4F57-8BB3-617FE09DDB9A}" name="Столбец9"/>
    <tableColumn id="16" xr3:uid="{F0DAF9FE-1DD8-4A73-B2D0-54379C20E39C}" name="Столбец10"/>
    <tableColumn id="17" xr3:uid="{3D25679A-678E-4E5C-871D-CD6BAD238F5D}" name="Столбец11"/>
    <tableColumn id="18" xr3:uid="{B4309CF4-E5B5-4566-894D-143B3FBC4AD9}" name="Столбец12"/>
    <tableColumn id="19" xr3:uid="{CDDEB19A-87ED-4442-83F8-768841C13DEC}" name="Столбец13"/>
    <tableColumn id="20" xr3:uid="{E22EDC2F-81D0-4EAE-B6EA-1C02CA9CFCFF}" name="Столбец14"/>
    <tableColumn id="21" xr3:uid="{EF9CC643-C25E-4052-B8C3-CD2EA5B13DE5}" name="Столбец15"/>
    <tableColumn id="22" xr3:uid="{053D69D5-F5E3-47C3-AF43-D4F80127F1F9}" name="Столбец16"/>
    <tableColumn id="23" xr3:uid="{C450BAD7-7BF9-4D4C-B705-BF3E832B2BA3}" name="Столбец17"/>
    <tableColumn id="24" xr3:uid="{B403EBE7-772D-4881-8D3A-38EAFD351454}" name="Столбец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D2C160-C3C5-4E37-A335-FE2D9E2C58A9}" name="нор" displayName="нор" ref="A1:P301" totalsRowShown="0" headerRowDxfId="19" headerRowBorderDxfId="18" tableBorderDxfId="17" totalsRowBorderDxfId="16">
  <autoFilter ref="A1:P301" xr:uid="{56D2C160-C3C5-4E37-A335-FE2D9E2C58A9}"/>
  <tableColumns count="16">
    <tableColumn id="1" xr3:uid="{2B60ACFE-98F9-4490-8F68-2288F62D004D}" name="№" dataDxfId="15"/>
    <tableColumn id="2" xr3:uid="{5D4FBEFF-7E2A-4752-B49F-C29F4EC1A7D5}" name="сотрудник" dataDxfId="14"/>
    <tableColumn id="3" xr3:uid="{55916E19-2315-4721-82AF-7A01731CDAEB}" name="задание" dataDxfId="13"/>
    <tableColumn id="16" xr3:uid="{5E57B6E7-E7AE-4A4C-BF14-F42E4C0D0C3F}" name="требования" dataDxfId="12"/>
    <tableColumn id="15" xr3:uid="{D74CC4DA-3C59-458B-96F9-5DEBFCBB35F5}" name="сборка" dataDxfId="11"/>
    <tableColumn id="14" xr3:uid="{F6AD80AD-7FF9-4EB1-9027-8BACE3A44646}" name="дата сдачи" dataDxfId="10"/>
    <tableColumn id="4" xr3:uid="{05C0422C-7361-4A65-B3E9-633DF6F4E933}" name="трудоемкость" dataDxfId="9"/>
    <tableColumn id="5" xr3:uid="{B7B40E0E-EDFD-475F-9772-F5A487BB57A6}" name="профиль" dataDxfId="8"/>
    <tableColumn id="6" xr3:uid="{09081540-7DF8-4000-96E7-6236F4C787D8}" name="срочность" dataDxfId="7"/>
    <tableColumn id="7" xr3:uid="{B5B437D2-99B3-4401-8A9C-DEE062F9C9F3}" name="важность" dataDxfId="6"/>
    <tableColumn id="8" xr3:uid="{ADC47824-343F-4E7B-AFC3-D58F585C9E53}" name="за_сборку" dataDxfId="5"/>
    <tableColumn id="9" xr3:uid="{5507E9E5-58B2-4EC8-BD2E-94018FBBF9E5}" name="выполнил" dataDxfId="4"/>
    <tableColumn id="10" xr3:uid="{405A473D-54AC-47D1-AD5D-E3C2F0584BD7}" name="выполнил_сборку" dataDxfId="3"/>
    <tableColumn id="11" xr3:uid="{2B6611E4-A66F-4295-9308-3CB1E22C7747}" name="опоздал" dataDxfId="2"/>
    <tableColumn id="12" xr3:uid="{9F0A01AE-418B-4B53-8FDF-E4293796A750}" name="баллы" dataDxfId="1">
      <calculatedColumnFormula>G2*H2*I2*J2</calculatedColumnFormula>
    </tableColumn>
    <tableColumn id="13" xr3:uid="{846C3C9D-C920-4A97-9E64-089DE8ECB6C9}" name="итого" dataDxfId="0">
      <calculatedColumnFormula>нор[[#This Row],[баллы]]*нор[[#This Row],[выполнил]]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802060-B1C9-497C-9592-E2C918CCB893}" name="ауп" displayName="ауп" ref="A1:M301" totalsRowShown="0" headerRowDxfId="43" headerRowBorderDxfId="42" tableBorderDxfId="41" totalsRowBorderDxfId="40">
  <autoFilter ref="A1:M301" xr:uid="{56D2C160-C3C5-4E37-A335-FE2D9E2C58A9}"/>
  <tableColumns count="13">
    <tableColumn id="1" xr3:uid="{C97C23A4-E28B-4992-BD5D-9261CC079D44}" name="№" dataDxfId="39"/>
    <tableColumn id="2" xr3:uid="{CA285270-C13C-428C-B2D3-C2A753F7F393}" name="сотрудник" dataDxfId="38"/>
    <tableColumn id="3" xr3:uid="{FC491344-BBD6-424F-8C98-24663A6C08F5}" name="задание" dataDxfId="37"/>
    <tableColumn id="11" xr3:uid="{A734E26E-A9CE-4C72-91C3-2140B29AD621}" name="требования" dataDxfId="36"/>
    <tableColumn id="14" xr3:uid="{46737BE5-63CC-4681-9457-7A5DF925680F}" name="дата сдачи" dataDxfId="35"/>
    <tableColumn id="4" xr3:uid="{82C310C3-E33A-4AEE-B29F-CFA1475BC615}" name="трудоемкость" dataDxfId="34"/>
    <tableColumn id="5" xr3:uid="{A7055F7C-BD6A-4136-9053-51F63809264E}" name="профиль" dataDxfId="33"/>
    <tableColumn id="6" xr3:uid="{D6F0C44F-1C64-4180-86D8-D6093DF40516}" name="срочность" dataDxfId="32"/>
    <tableColumn id="7" xr3:uid="{E73DEE1F-04BF-43DD-84EE-76B7AEAD4674}" name="важность" dataDxfId="31"/>
    <tableColumn id="9" xr3:uid="{9E6DF314-8B3C-4255-BCF3-8103612E7B9E}" name="выполнил" dataDxfId="30"/>
    <tableColumn id="10" xr3:uid="{5C789832-86BD-4A9C-BF8E-202C0DBF583B}" name="просрочил" dataDxfId="29"/>
    <tableColumn id="12" xr3:uid="{2BA32EEA-A5E4-41C9-822F-C0625E46DAB9}" name="баллы" dataDxfId="28">
      <calculatedColumnFormula>F2*G2*H2*I2</calculatedColumnFormula>
    </tableColumn>
    <tableColumn id="13" xr3:uid="{BFA794D3-5AB6-4826-B88F-51107E04E132}" name="итого" dataDxfId="27">
      <calculatedColumnFormula>ауп[[#This Row],[баллы]]*ауп[[#This Row],[выполнил]]*IF(ауп[[#This Row],[просрочил]],0.7,1)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07B-973A-4ADA-B006-58046E733C0A}">
  <dimension ref="A1:K301"/>
  <sheetViews>
    <sheetView workbookViewId="0">
      <selection activeCell="D6" sqref="D6"/>
    </sheetView>
  </sheetViews>
  <sheetFormatPr defaultRowHeight="15" x14ac:dyDescent="0.2"/>
  <cols>
    <col min="1" max="1" width="5.37890625" customWidth="1"/>
    <col min="2" max="2" width="14.2578125" customWidth="1"/>
    <col min="4" max="4" width="13.44921875" customWidth="1"/>
    <col min="5" max="5" width="10.76171875" customWidth="1"/>
    <col min="6" max="6" width="9.55078125" customWidth="1"/>
    <col min="7" max="7" width="11.97265625" customWidth="1"/>
    <col min="9" max="9" width="11.703125" customWidth="1"/>
    <col min="11" max="11" width="68.203125" customWidth="1"/>
  </cols>
  <sheetData>
    <row r="1" spans="1:11" x14ac:dyDescent="0.2">
      <c r="A1" s="1" t="s">
        <v>368</v>
      </c>
      <c r="B1" s="1" t="s">
        <v>369</v>
      </c>
      <c r="C1" s="1" t="s">
        <v>370</v>
      </c>
      <c r="D1" s="1" t="s">
        <v>371</v>
      </c>
      <c r="E1" s="1" t="s">
        <v>372</v>
      </c>
      <c r="F1" s="1" t="s">
        <v>373</v>
      </c>
      <c r="G1" s="1" t="s">
        <v>374</v>
      </c>
      <c r="H1" s="1" t="s">
        <v>375</v>
      </c>
      <c r="I1" s="1" t="s">
        <v>376</v>
      </c>
      <c r="J1" s="1" t="s">
        <v>377</v>
      </c>
      <c r="K1" s="1" t="s">
        <v>378</v>
      </c>
    </row>
    <row r="2" spans="1:11" x14ac:dyDescent="0.2">
      <c r="A2">
        <v>1</v>
      </c>
      <c r="B2" t="s">
        <v>0</v>
      </c>
      <c r="D2" t="s">
        <v>1</v>
      </c>
      <c r="E2" t="s">
        <v>2</v>
      </c>
      <c r="G2" t="s">
        <v>3</v>
      </c>
      <c r="H2" t="s">
        <v>4</v>
      </c>
      <c r="I2" t="s">
        <v>5</v>
      </c>
      <c r="J2">
        <v>1</v>
      </c>
      <c r="K2" t="str">
        <f>штат[[#This Row],[фамилия]] &amp; " (" &amp; штат[[#This Row],[управление]] &amp; ", " &amp; штат[[#This Row],[отдел]] &amp; ", " &amp; штат[[#This Row],[должность]] &amp; ")"</f>
        <v>Нагоев Залимхан Вячеславович (Дирекция, , Генеральный директор)</v>
      </c>
    </row>
    <row r="3" spans="1:11" x14ac:dyDescent="0.2">
      <c r="A3">
        <v>2</v>
      </c>
      <c r="B3" t="s">
        <v>0</v>
      </c>
      <c r="D3" t="s">
        <v>6</v>
      </c>
      <c r="E3" t="s">
        <v>7</v>
      </c>
      <c r="F3" t="s">
        <v>8</v>
      </c>
      <c r="G3" t="s">
        <v>3</v>
      </c>
      <c r="H3" t="s">
        <v>4</v>
      </c>
      <c r="I3" t="s">
        <v>9</v>
      </c>
      <c r="J3">
        <v>1</v>
      </c>
      <c r="K3" t="str">
        <f>штат[[#This Row],[фамилия]] &amp; " (" &amp; штат[[#This Row],[управление]] &amp; ", " &amp; штат[[#This Row],[отдел]] &amp; ", " &amp; штат[[#This Row],[должность]] &amp; ")"</f>
        <v>Иванов Петр Мацович (Дирекция, , Научный руководитель)</v>
      </c>
    </row>
    <row r="4" spans="1:11" x14ac:dyDescent="0.2">
      <c r="A4">
        <v>3</v>
      </c>
      <c r="B4" t="s">
        <v>0</v>
      </c>
      <c r="D4" t="s">
        <v>10</v>
      </c>
      <c r="E4" t="s">
        <v>11</v>
      </c>
      <c r="G4" t="s">
        <v>12</v>
      </c>
      <c r="H4" t="s">
        <v>4</v>
      </c>
      <c r="I4" t="s">
        <v>13</v>
      </c>
      <c r="J4">
        <v>0.2</v>
      </c>
      <c r="K4" t="str">
        <f>штат[[#This Row],[фамилия]] &amp; " (" &amp; штат[[#This Row],[управление]] &amp; ", " &amp; штат[[#This Row],[отдел]] &amp; ", " &amp; штат[[#This Row],[должность]] &amp; ")"</f>
        <v>Бжихатлов Кантемир Чамалович (Дирекция, , Зам. ген. директора по научной работе)</v>
      </c>
    </row>
    <row r="5" spans="1:11" x14ac:dyDescent="0.2">
      <c r="A5">
        <v>4</v>
      </c>
      <c r="B5" t="s">
        <v>0</v>
      </c>
      <c r="D5" t="s">
        <v>10</v>
      </c>
      <c r="E5" t="s">
        <v>2</v>
      </c>
      <c r="G5" t="s">
        <v>12</v>
      </c>
      <c r="H5" t="s">
        <v>4</v>
      </c>
      <c r="I5" t="s">
        <v>14</v>
      </c>
      <c r="J5">
        <v>0.1</v>
      </c>
      <c r="K5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(Дирекция, , Зам. ген. директора по научной работе)</v>
      </c>
    </row>
    <row r="6" spans="1:11" x14ac:dyDescent="0.2">
      <c r="A6">
        <v>5</v>
      </c>
      <c r="B6" t="s">
        <v>0</v>
      </c>
      <c r="D6" t="s">
        <v>15</v>
      </c>
      <c r="G6" t="s">
        <v>3</v>
      </c>
      <c r="H6" t="s">
        <v>4</v>
      </c>
      <c r="I6" t="s">
        <v>16</v>
      </c>
      <c r="J6">
        <v>1</v>
      </c>
      <c r="K6" t="str">
        <f>штат[[#This Row],[фамилия]] &amp; " (" &amp; штат[[#This Row],[управление]] &amp; ", " &amp; штат[[#This Row],[отдел]] &amp; ", " &amp; штат[[#This Row],[должность]] &amp; ")"</f>
        <v>Анчёков Мурат Инусович (Дирекция, , Зам. ген. директора по инновационному развитию)</v>
      </c>
    </row>
    <row r="7" spans="1:11" x14ac:dyDescent="0.2">
      <c r="A7">
        <v>6</v>
      </c>
      <c r="B7" t="s">
        <v>0</v>
      </c>
      <c r="D7" t="s">
        <v>17</v>
      </c>
      <c r="E7" t="s">
        <v>11</v>
      </c>
      <c r="G7" t="s">
        <v>3</v>
      </c>
      <c r="I7" t="s">
        <v>18</v>
      </c>
      <c r="J7">
        <v>1</v>
      </c>
      <c r="K7" t="str">
        <f>штат[[#This Row],[фамилия]] &amp; " (" &amp; штат[[#This Row],[управление]] &amp; ", " &amp; штат[[#This Row],[отдел]] &amp; ", " &amp; штат[[#This Row],[должность]] &amp; ")"</f>
        <v>Савойский Юрий Владимирович (Дирекция, , Главный ученый секретарь)</v>
      </c>
    </row>
    <row r="8" spans="1:11" x14ac:dyDescent="0.2">
      <c r="A8">
        <v>7</v>
      </c>
      <c r="B8" t="s">
        <v>0</v>
      </c>
      <c r="D8" t="s">
        <v>19</v>
      </c>
      <c r="E8" t="s">
        <v>20</v>
      </c>
      <c r="F8" t="s">
        <v>8</v>
      </c>
      <c r="G8" t="s">
        <v>21</v>
      </c>
      <c r="I8" t="s">
        <v>22</v>
      </c>
      <c r="J8">
        <v>0.5</v>
      </c>
      <c r="K8" t="str">
        <f>штат[[#This Row],[фамилия]] &amp; " (" &amp; штат[[#This Row],[управление]] &amp; ", " &amp; штат[[#This Row],[отдел]] &amp; ", " &amp; штат[[#This Row],[должность]] &amp; ")"</f>
        <v>Улаков Махти Зейтунович (Дирекция, , Советник ген. директора)</v>
      </c>
    </row>
    <row r="9" spans="1:11" x14ac:dyDescent="0.2">
      <c r="A9">
        <v>8</v>
      </c>
      <c r="B9" t="s">
        <v>0</v>
      </c>
      <c r="D9" t="s">
        <v>19</v>
      </c>
      <c r="G9" t="s">
        <v>3</v>
      </c>
      <c r="I9" t="s">
        <v>23</v>
      </c>
      <c r="J9">
        <v>1</v>
      </c>
      <c r="K9" t="str">
        <f>штат[[#This Row],[фамилия]] &amp; " (" &amp; штат[[#This Row],[управление]] &amp; ", " &amp; штат[[#This Row],[отдел]] &amp; ", " &amp; штат[[#This Row],[должность]] &amp; ")"</f>
        <v>Уянаев Казим Хаджи-Муратович (Дирекция, , Советник ген. директора)</v>
      </c>
    </row>
    <row r="10" spans="1:11" x14ac:dyDescent="0.2">
      <c r="A10">
        <v>9</v>
      </c>
      <c r="B10" t="s">
        <v>24</v>
      </c>
      <c r="C10" t="s">
        <v>25</v>
      </c>
      <c r="D10" t="s">
        <v>26</v>
      </c>
      <c r="G10" t="s">
        <v>3</v>
      </c>
      <c r="I10" t="s">
        <v>27</v>
      </c>
      <c r="J10">
        <v>1</v>
      </c>
      <c r="K10" t="str">
        <f>штат[[#This Row],[фамилия]] &amp; " (" &amp; штат[[#This Row],[управление]] &amp; ", " &amp; штат[[#This Row],[отдел]] &amp; ", " &amp; штат[[#This Row],[должность]] &amp; ")"</f>
        <v>Абдулаева  Фатима Ибрагимовна (Финансово-экономичесое управление, Бухгалтерия, Главный бухгалтер - начальник управления)</v>
      </c>
    </row>
    <row r="11" spans="1:11" x14ac:dyDescent="0.2">
      <c r="A11">
        <v>10</v>
      </c>
      <c r="B11" t="s">
        <v>24</v>
      </c>
      <c r="C11" t="s">
        <v>25</v>
      </c>
      <c r="D11" t="s">
        <v>28</v>
      </c>
      <c r="G11" t="s">
        <v>3</v>
      </c>
      <c r="I11" t="s">
        <v>29</v>
      </c>
      <c r="J11">
        <v>1</v>
      </c>
      <c r="K11" t="str">
        <f>штат[[#This Row],[фамилия]] &amp; " (" &amp; штат[[#This Row],[управление]] &amp; ", " &amp; штат[[#This Row],[отдел]] &amp; ", " &amp; штат[[#This Row],[должность]] &amp; ")"</f>
        <v>Дабагова Елена Викторовна (Финансово-экономичесое управление, Бухгалтерия, Бухгалтер)</v>
      </c>
    </row>
    <row r="12" spans="1:11" x14ac:dyDescent="0.2">
      <c r="A12">
        <v>11</v>
      </c>
      <c r="B12" t="s">
        <v>24</v>
      </c>
      <c r="C12" t="s">
        <v>25</v>
      </c>
      <c r="D12" t="s">
        <v>28</v>
      </c>
      <c r="G12" t="s">
        <v>3</v>
      </c>
      <c r="I12" t="s">
        <v>30</v>
      </c>
      <c r="J12">
        <v>1</v>
      </c>
      <c r="K12" t="str">
        <f>штат[[#This Row],[фамилия]] &amp; " (" &amp; штат[[#This Row],[управление]] &amp; ", " &amp; штат[[#This Row],[отдел]] &amp; ", " &amp; штат[[#This Row],[должность]] &amp; ")"</f>
        <v>Джаппуева Зарема Магомедовна (Финансово-экономичесое управление, Бухгалтерия, Бухгалтер)</v>
      </c>
    </row>
    <row r="13" spans="1:11" x14ac:dyDescent="0.2">
      <c r="A13">
        <v>12</v>
      </c>
      <c r="B13" t="s">
        <v>24</v>
      </c>
      <c r="C13" t="s">
        <v>31</v>
      </c>
      <c r="D13" t="s">
        <v>32</v>
      </c>
      <c r="G13" t="s">
        <v>21</v>
      </c>
      <c r="I13" t="s">
        <v>27</v>
      </c>
      <c r="J13">
        <v>0.5</v>
      </c>
      <c r="K13" t="str">
        <f>штат[[#This Row],[фамилия]] &amp; " (" &amp; штат[[#This Row],[управление]] &amp; ", " &amp; штат[[#This Row],[отдел]] &amp; ", " &amp; штат[[#This Row],[должность]] &amp; ")"</f>
        <v>Абдулаева  Фатима Ибрагимовна (Финансово-экономичесое управление, Планово-экономический отдел, Заведующий отделом)</v>
      </c>
    </row>
    <row r="14" spans="1:11" x14ac:dyDescent="0.2">
      <c r="A14">
        <v>13</v>
      </c>
      <c r="B14" t="s">
        <v>24</v>
      </c>
      <c r="C14" t="s">
        <v>31</v>
      </c>
      <c r="D14" t="s">
        <v>32</v>
      </c>
      <c r="G14" t="s">
        <v>12</v>
      </c>
      <c r="I14" t="s">
        <v>33</v>
      </c>
      <c r="J14">
        <v>0.5</v>
      </c>
      <c r="K14" t="str">
        <f>штат[[#This Row],[фамилия]] &amp; " (" &amp; штат[[#This Row],[управление]] &amp; ", " &amp; штат[[#This Row],[отдел]] &amp; ", " &amp; штат[[#This Row],[должность]] &amp; ")"</f>
        <v>Гетокова Ирина Хачимовна (Финансово-экономичесое управление, Планово-экономический отдел, Заведующий отделом)</v>
      </c>
    </row>
    <row r="15" spans="1:11" x14ac:dyDescent="0.2">
      <c r="A15">
        <v>14</v>
      </c>
      <c r="B15" t="s">
        <v>24</v>
      </c>
      <c r="C15" t="s">
        <v>34</v>
      </c>
      <c r="D15" t="s">
        <v>32</v>
      </c>
      <c r="G15" t="s">
        <v>3</v>
      </c>
      <c r="I15" t="s">
        <v>35</v>
      </c>
      <c r="J15">
        <v>0.5</v>
      </c>
      <c r="K15" t="str">
        <f>штат[[#This Row],[фамилия]] &amp; " (" &amp; штат[[#This Row],[управление]] &amp; ", " &amp; штат[[#This Row],[отдел]] &amp; ", " &amp; штат[[#This Row],[должность]] &amp; ")"</f>
        <v>Хапова Мадина Аликовна (Финансово-экономичесое управление, Отдел организации и оплаты труда, Заведующий отделом)</v>
      </c>
    </row>
    <row r="16" spans="1:11" x14ac:dyDescent="0.2">
      <c r="A16">
        <v>15</v>
      </c>
      <c r="B16" t="s">
        <v>36</v>
      </c>
      <c r="D16" t="s">
        <v>37</v>
      </c>
      <c r="E16" t="s">
        <v>38</v>
      </c>
      <c r="F16" t="s">
        <v>39</v>
      </c>
      <c r="G16" t="s">
        <v>12</v>
      </c>
      <c r="I16" t="s">
        <v>40</v>
      </c>
      <c r="J16">
        <v>0.5</v>
      </c>
      <c r="K16" t="str">
        <f>штат[[#This Row],[фамилия]] &amp; " (" &amp; штат[[#This Row],[управление]] &amp; ", " &amp; штат[[#This Row],[отдел]] &amp; ", " &amp; штат[[#This Row],[должность]] &amp; ")"</f>
        <v>Мамбетова Фатимат Абдуллаховна (Управление делами, , Начальник управления)</v>
      </c>
    </row>
    <row r="17" spans="1:11" x14ac:dyDescent="0.2">
      <c r="A17">
        <v>16</v>
      </c>
      <c r="B17" t="s">
        <v>36</v>
      </c>
      <c r="C17" t="s">
        <v>41</v>
      </c>
      <c r="D17" t="s">
        <v>32</v>
      </c>
      <c r="G17" t="s">
        <v>12</v>
      </c>
      <c r="H17" t="s">
        <v>42</v>
      </c>
      <c r="I17" t="s">
        <v>43</v>
      </c>
      <c r="J17">
        <v>0.5</v>
      </c>
      <c r="K17" t="str">
        <f>штат[[#This Row],[фамилия]] &amp; " (" &amp; штат[[#This Row],[управление]] &amp; ", " &amp; штат[[#This Row],[отдел]] &amp; ", " &amp; штат[[#This Row],[должность]] &amp; ")"</f>
        <v>Маремкулова Рузанна Натарбиевна (Управление делами, Юридический отдел, Заведующий отделом)</v>
      </c>
    </row>
    <row r="18" spans="1:11" x14ac:dyDescent="0.2">
      <c r="A18">
        <v>17</v>
      </c>
      <c r="B18" t="s">
        <v>36</v>
      </c>
      <c r="C18" t="s">
        <v>41</v>
      </c>
      <c r="D18" t="s">
        <v>32</v>
      </c>
      <c r="G18" t="s">
        <v>3</v>
      </c>
      <c r="I18" t="s">
        <v>44</v>
      </c>
      <c r="J18">
        <v>1</v>
      </c>
      <c r="K18" t="str">
        <f>штат[[#This Row],[фамилия]] &amp; " (" &amp; штат[[#This Row],[управление]] &amp; ", " &amp; штат[[#This Row],[отдел]] &amp; ", " &amp; штат[[#This Row],[должность]] &amp; ")"</f>
        <v>Толпарова Ирина Хажсетовна (Управление делами, Юридический отдел, Заведующий отделом)</v>
      </c>
    </row>
    <row r="19" spans="1:11" x14ac:dyDescent="0.2">
      <c r="A19">
        <v>18</v>
      </c>
      <c r="B19" t="s">
        <v>36</v>
      </c>
      <c r="C19" t="s">
        <v>45</v>
      </c>
      <c r="D19" t="s">
        <v>32</v>
      </c>
      <c r="G19" t="s">
        <v>3</v>
      </c>
      <c r="I19" t="s">
        <v>46</v>
      </c>
      <c r="J19">
        <v>1</v>
      </c>
      <c r="K19" t="str">
        <f>штат[[#This Row],[фамилия]] &amp; " (" &amp; штат[[#This Row],[управление]] &amp; ", " &amp; штат[[#This Row],[отдел]] &amp; ", " &amp; штат[[#This Row],[должность]] &amp; ")"</f>
        <v>Унашхотлова Лариса Хусеновна (Управление делами, Общий отдел, Заведующий отделом)</v>
      </c>
    </row>
    <row r="20" spans="1:11" x14ac:dyDescent="0.2">
      <c r="A20">
        <v>19</v>
      </c>
      <c r="B20" t="s">
        <v>36</v>
      </c>
      <c r="C20" t="s">
        <v>47</v>
      </c>
      <c r="D20" t="s">
        <v>32</v>
      </c>
      <c r="G20" t="s">
        <v>3</v>
      </c>
      <c r="I20" t="s">
        <v>48</v>
      </c>
      <c r="J20">
        <v>1</v>
      </c>
      <c r="K20" t="str">
        <f>штат[[#This Row],[фамилия]] &amp; " (" &amp; штат[[#This Row],[управление]] &amp; ", " &amp; штат[[#This Row],[отдел]] &amp; ", " &amp; штат[[#This Row],[должность]] &amp; ")"</f>
        <v>Темрокова Нарсана Анатольевна  (Управление делами, Отдел кадров, Заведующий отделом)</v>
      </c>
    </row>
    <row r="21" spans="1:11" x14ac:dyDescent="0.2">
      <c r="A21">
        <v>20</v>
      </c>
      <c r="B21" t="s">
        <v>36</v>
      </c>
      <c r="C21" t="s">
        <v>47</v>
      </c>
      <c r="D21" t="s">
        <v>49</v>
      </c>
      <c r="G21" t="s">
        <v>3</v>
      </c>
      <c r="I21" t="s">
        <v>50</v>
      </c>
      <c r="J21">
        <v>1</v>
      </c>
      <c r="K21" t="str">
        <f>штат[[#This Row],[фамилия]] &amp; " (" &amp; штат[[#This Row],[управление]] &amp; ", " &amp; штат[[#This Row],[отдел]] &amp; ", " &amp; штат[[#This Row],[должность]] &amp; ")"</f>
        <v>Ольховик Оксана Сафарбиевна (Управление делами, Отдел кадров, Ведущий специалист)</v>
      </c>
    </row>
    <row r="22" spans="1:11" x14ac:dyDescent="0.2">
      <c r="A22">
        <v>21</v>
      </c>
      <c r="B22" t="s">
        <v>51</v>
      </c>
      <c r="D22" t="s">
        <v>37</v>
      </c>
      <c r="G22" t="s">
        <v>12</v>
      </c>
      <c r="I22" t="s">
        <v>52</v>
      </c>
      <c r="J22">
        <v>1</v>
      </c>
      <c r="K22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, Начальник управления)</v>
      </c>
    </row>
    <row r="23" spans="1:11" x14ac:dyDescent="0.2">
      <c r="A23">
        <v>22</v>
      </c>
      <c r="B23" t="s">
        <v>51</v>
      </c>
      <c r="C23" t="s">
        <v>53</v>
      </c>
      <c r="D23" t="s">
        <v>32</v>
      </c>
      <c r="G23" t="s">
        <v>54</v>
      </c>
      <c r="I23" t="s">
        <v>52</v>
      </c>
      <c r="K23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Отдел закупок и имущественных отношений, Заведующий отделом)</v>
      </c>
    </row>
    <row r="24" spans="1:11" x14ac:dyDescent="0.2">
      <c r="A24">
        <v>23</v>
      </c>
      <c r="B24" t="s">
        <v>51</v>
      </c>
      <c r="C24" t="s">
        <v>53</v>
      </c>
      <c r="D24" t="s">
        <v>49</v>
      </c>
      <c r="G24" t="s">
        <v>3</v>
      </c>
      <c r="I24" t="s">
        <v>55</v>
      </c>
      <c r="J24">
        <v>0.5</v>
      </c>
      <c r="K24" t="str">
        <f>штат[[#This Row],[фамилия]] &amp; " (" &amp; штат[[#This Row],[управление]] &amp; ", " &amp; штат[[#This Row],[отдел]] &amp; ", " &amp; штат[[#This Row],[должность]] &amp; ")"</f>
        <v>Жигунов Борис Хусенович (Управление обеспечения деятельности, Отдел закупок и имущественных отношений, Ведущий специалист)</v>
      </c>
    </row>
    <row r="25" spans="1:11" x14ac:dyDescent="0.2">
      <c r="A25">
        <v>24</v>
      </c>
      <c r="B25" t="s">
        <v>51</v>
      </c>
      <c r="C25" t="s">
        <v>56</v>
      </c>
      <c r="D25" t="s">
        <v>32</v>
      </c>
      <c r="G25" t="s">
        <v>3</v>
      </c>
      <c r="I25" t="s">
        <v>57</v>
      </c>
      <c r="J25">
        <v>1</v>
      </c>
      <c r="K25" t="str">
        <f>штат[[#This Row],[фамилия]] &amp; " (" &amp; штат[[#This Row],[управление]] &amp; ", " &amp; штат[[#This Row],[отдел]] &amp; ", " &amp; штат[[#This Row],[должность]] &amp; ")"</f>
        <v>Кештов Мурат Муаедович (Управление обеспечения деятельности, Отдел комплексной безопасности и развития инфраструктуры, Заведующий отделом)</v>
      </c>
    </row>
    <row r="26" spans="1:11" x14ac:dyDescent="0.2">
      <c r="A26">
        <v>25</v>
      </c>
      <c r="B26" t="s">
        <v>51</v>
      </c>
      <c r="C26" t="s">
        <v>56</v>
      </c>
      <c r="D26" t="s">
        <v>58</v>
      </c>
      <c r="G26" t="s">
        <v>3</v>
      </c>
      <c r="H26" t="s">
        <v>59</v>
      </c>
      <c r="I26" t="s">
        <v>60</v>
      </c>
      <c r="J26">
        <v>0.25</v>
      </c>
      <c r="K26" t="str">
        <f>штат[[#This Row],[фамилия]] &amp; " (" &amp; штат[[#This Row],[управление]] &amp; ", " &amp; штат[[#This Row],[отдел]] &amp; ", " &amp; штат[[#This Row],[должность]] &amp; ")"</f>
        <v>Блиев Инал Амирович (Управление обеспечения деятельности, Отдел комплексной безопасности и развития инфраструктуры, Младший научный сотрудник)</v>
      </c>
    </row>
    <row r="27" spans="1:11" x14ac:dyDescent="0.2">
      <c r="A27">
        <v>26</v>
      </c>
      <c r="B27" t="s">
        <v>51</v>
      </c>
      <c r="C27" t="s">
        <v>56</v>
      </c>
      <c r="D27" t="s">
        <v>58</v>
      </c>
      <c r="G27" t="s">
        <v>3</v>
      </c>
      <c r="H27" t="s">
        <v>59</v>
      </c>
      <c r="I27" t="s">
        <v>61</v>
      </c>
      <c r="J27">
        <v>0.25</v>
      </c>
      <c r="K27" t="str">
        <f>штат[[#This Row],[фамилия]] &amp; " (" &amp; штат[[#This Row],[управление]] &amp; ", " &amp; штат[[#This Row],[отдел]] &amp; ", " &amp; штат[[#This Row],[должность]] &amp; ")"</f>
        <v>Самбурский Владислав Сергеевич (Управление обеспечения деятельности, Отдел комплексной безопасности и развития инфраструктуры, Младший научный сотрудник)</v>
      </c>
    </row>
    <row r="28" spans="1:11" x14ac:dyDescent="0.2">
      <c r="A28">
        <v>27</v>
      </c>
      <c r="B28" t="s">
        <v>51</v>
      </c>
      <c r="C28" t="s">
        <v>56</v>
      </c>
      <c r="D28" t="s">
        <v>62</v>
      </c>
      <c r="G28" t="s">
        <v>12</v>
      </c>
      <c r="I28" t="s">
        <v>63</v>
      </c>
      <c r="J28">
        <v>0.3</v>
      </c>
      <c r="K28" t="str">
        <f>штат[[#This Row],[фамилия]] &amp; " (" &amp; штат[[#This Row],[управление]] &amp; ", " &amp; штат[[#This Row],[отдел]] &amp; ", " &amp; штат[[#This Row],[должность]] &amp; ")"</f>
        <v>Рапопорт Александр Самуилович (Управление обеспечения деятельности, Отдел комплексной безопасности и развития инфраструктуры, Инженер)</v>
      </c>
    </row>
    <row r="29" spans="1:11" x14ac:dyDescent="0.2">
      <c r="A29">
        <v>28</v>
      </c>
      <c r="B29" t="s">
        <v>51</v>
      </c>
      <c r="C29" t="s">
        <v>64</v>
      </c>
      <c r="D29" t="s">
        <v>65</v>
      </c>
      <c r="G29" t="s">
        <v>3</v>
      </c>
      <c r="I29" t="s">
        <v>66</v>
      </c>
      <c r="J29">
        <v>1</v>
      </c>
      <c r="K29" t="str">
        <f>штат[[#This Row],[фамилия]] &amp; " (" &amp; штат[[#This Row],[управление]] &amp; ", " &amp; штат[[#This Row],[отдел]] &amp; ", " &amp; штат[[#This Row],[должность]] &amp; ")"</f>
        <v>Жабоев Тимур Атлыевич (Управление обеспечения деятельности, Хозяйственный отдел, Водитель)</v>
      </c>
    </row>
    <row r="30" spans="1:11" x14ac:dyDescent="0.2">
      <c r="A30">
        <v>29</v>
      </c>
      <c r="B30" t="s">
        <v>51</v>
      </c>
      <c r="C30" t="s">
        <v>64</v>
      </c>
      <c r="D30" t="s">
        <v>65</v>
      </c>
      <c r="G30" t="s">
        <v>3</v>
      </c>
      <c r="I30" t="s">
        <v>67</v>
      </c>
      <c r="J30">
        <v>1</v>
      </c>
      <c r="K30" t="str">
        <f>штат[[#This Row],[фамилия]] &amp; " (" &amp; штат[[#This Row],[управление]] &amp; ", " &amp; штат[[#This Row],[отдел]] &amp; ", " &amp; штат[[#This Row],[должность]] &amp; ")"</f>
        <v>Татаров Аслан Анатольевич (Управление обеспечения деятельности, Хозяйственный отдел, Водитель)</v>
      </c>
    </row>
    <row r="31" spans="1:11" x14ac:dyDescent="0.2">
      <c r="A31">
        <v>30</v>
      </c>
      <c r="B31" t="s">
        <v>51</v>
      </c>
      <c r="C31" t="s">
        <v>64</v>
      </c>
      <c r="D31" t="s">
        <v>65</v>
      </c>
      <c r="G31" t="s">
        <v>12</v>
      </c>
      <c r="I31" t="s">
        <v>52</v>
      </c>
      <c r="J31">
        <v>0.5</v>
      </c>
      <c r="K31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Хозяйственный отдел, Водитель)</v>
      </c>
    </row>
    <row r="32" spans="1:11" x14ac:dyDescent="0.2">
      <c r="A32">
        <v>31</v>
      </c>
      <c r="B32" t="s">
        <v>51</v>
      </c>
      <c r="C32" t="s">
        <v>64</v>
      </c>
      <c r="D32" t="s">
        <v>68</v>
      </c>
      <c r="G32" t="s">
        <v>3</v>
      </c>
      <c r="I32" t="s">
        <v>69</v>
      </c>
      <c r="J32">
        <v>1</v>
      </c>
      <c r="K32" t="str">
        <f>штат[[#This Row],[фамилия]] &amp; " (" &amp; штат[[#This Row],[управление]] &amp; ", " &amp; штат[[#This Row],[отдел]] &amp; ", " &amp; штат[[#This Row],[должность]] &amp; ")"</f>
        <v>Гемуев Далхат Алимович (Управление обеспечения деятельности, Хозяйственный отдел, Сторож)</v>
      </c>
    </row>
    <row r="33" spans="1:11" x14ac:dyDescent="0.2">
      <c r="A33">
        <v>32</v>
      </c>
      <c r="B33" t="s">
        <v>51</v>
      </c>
      <c r="C33" t="s">
        <v>64</v>
      </c>
      <c r="D33" t="s">
        <v>68</v>
      </c>
      <c r="G33" t="s">
        <v>3</v>
      </c>
      <c r="I33" t="s">
        <v>70</v>
      </c>
      <c r="J33">
        <v>1</v>
      </c>
      <c r="K33" t="str">
        <f>штат[[#This Row],[фамилия]] &amp; " (" &amp; штат[[#This Row],[управление]] &amp; ", " &amp; штат[[#This Row],[отдел]] &amp; ", " &amp; штат[[#This Row],[должность]] &amp; ")"</f>
        <v>Гемуев Хасан Алиевич (Управление обеспечения деятельности, Хозяйственный отдел, Сторож)</v>
      </c>
    </row>
    <row r="34" spans="1:11" x14ac:dyDescent="0.2">
      <c r="A34">
        <v>33</v>
      </c>
      <c r="B34" t="s">
        <v>51</v>
      </c>
      <c r="C34" t="s">
        <v>64</v>
      </c>
      <c r="D34" t="s">
        <v>68</v>
      </c>
      <c r="G34" t="s">
        <v>3</v>
      </c>
      <c r="I34" t="s">
        <v>71</v>
      </c>
      <c r="J34">
        <v>1</v>
      </c>
      <c r="K34" t="str">
        <f>штат[[#This Row],[фамилия]] &amp; " (" &amp; штат[[#This Row],[управление]] &amp; ", " &amp; штат[[#This Row],[отдел]] &amp; ", " &amp; штат[[#This Row],[должность]] &amp; ")"</f>
        <v>Гергоков Магомед Султанович (Управление обеспечения деятельности, Хозяйственный отдел, Сторож)</v>
      </c>
    </row>
    <row r="35" spans="1:11" x14ac:dyDescent="0.2">
      <c r="A35">
        <v>34</v>
      </c>
      <c r="B35" t="s">
        <v>51</v>
      </c>
      <c r="C35" t="s">
        <v>64</v>
      </c>
      <c r="D35" t="s">
        <v>68</v>
      </c>
      <c r="G35" t="s">
        <v>3</v>
      </c>
      <c r="I35" t="s">
        <v>72</v>
      </c>
      <c r="J35">
        <v>1</v>
      </c>
      <c r="K35" t="str">
        <f>штат[[#This Row],[фамилия]] &amp; " (" &amp; штат[[#This Row],[управление]] &amp; ", " &amp; штат[[#This Row],[отдел]] &amp; ", " &amp; штат[[#This Row],[должность]] &amp; ")"</f>
        <v>Настаев Андрей Буранович (Управление обеспечения деятельности, Хозяйственный отдел, Сторож)</v>
      </c>
    </row>
    <row r="36" spans="1:11" x14ac:dyDescent="0.2">
      <c r="A36">
        <v>35</v>
      </c>
      <c r="B36" t="s">
        <v>51</v>
      </c>
      <c r="C36" t="s">
        <v>64</v>
      </c>
      <c r="D36" t="s">
        <v>68</v>
      </c>
      <c r="G36" t="s">
        <v>3</v>
      </c>
      <c r="I36" t="s">
        <v>73</v>
      </c>
      <c r="J36">
        <v>1</v>
      </c>
      <c r="K36" t="str">
        <f>штат[[#This Row],[фамилия]] &amp; " (" &amp; штат[[#This Row],[управление]] &amp; ", " &amp; штат[[#This Row],[отдел]] &amp; ", " &amp; штат[[#This Row],[должность]] &amp; ")"</f>
        <v>Настуев Хусейн Сейфунович (Управление обеспечения деятельности, Хозяйственный отдел, Сторож)</v>
      </c>
    </row>
    <row r="37" spans="1:11" x14ac:dyDescent="0.2">
      <c r="A37">
        <v>36</v>
      </c>
      <c r="B37" t="s">
        <v>51</v>
      </c>
      <c r="C37" t="s">
        <v>64</v>
      </c>
      <c r="D37" t="s">
        <v>68</v>
      </c>
      <c r="G37" t="s">
        <v>3</v>
      </c>
      <c r="I37" t="s">
        <v>74</v>
      </c>
      <c r="J37">
        <v>1</v>
      </c>
      <c r="K37" t="str">
        <f>штат[[#This Row],[фамилия]] &amp; " (" &amp; штат[[#This Row],[управление]] &amp; ", " &amp; штат[[#This Row],[отдел]] &amp; ", " &amp; штат[[#This Row],[должность]] &amp; ")"</f>
        <v>Ортанов Замир Хасанович (Управление обеспечения деятельности, Хозяйственный отдел, Сторож)</v>
      </c>
    </row>
    <row r="38" spans="1:11" x14ac:dyDescent="0.2">
      <c r="A38">
        <v>37</v>
      </c>
      <c r="B38" t="s">
        <v>51</v>
      </c>
      <c r="C38" t="s">
        <v>64</v>
      </c>
      <c r="D38" t="s">
        <v>75</v>
      </c>
      <c r="G38" t="s">
        <v>3</v>
      </c>
      <c r="I38" t="s">
        <v>76</v>
      </c>
      <c r="J38">
        <v>0.5</v>
      </c>
      <c r="K38" t="str">
        <f>штат[[#This Row],[фамилия]] &amp; " (" &amp; штат[[#This Row],[управление]] &amp; ", " &amp; штат[[#This Row],[отдел]] &amp; ", " &amp; штат[[#This Row],[должность]] &amp; ")"</f>
        <v>Газаева Фатимат Суфуяновна (Управление обеспечения деятельности, Хозяйственный отдел, Уборщик)</v>
      </c>
    </row>
    <row r="39" spans="1:11" x14ac:dyDescent="0.2">
      <c r="A39">
        <v>38</v>
      </c>
      <c r="B39" t="s">
        <v>51</v>
      </c>
      <c r="C39" t="s">
        <v>64</v>
      </c>
      <c r="D39" t="s">
        <v>75</v>
      </c>
      <c r="G39" t="s">
        <v>12</v>
      </c>
      <c r="I39" t="s">
        <v>77</v>
      </c>
      <c r="J39">
        <v>0.4</v>
      </c>
      <c r="K39" t="str">
        <f>штат[[#This Row],[фамилия]] &amp; " (" &amp; штат[[#This Row],[управление]] &amp; ", " &amp; штат[[#This Row],[отдел]] &amp; ", " &amp; штат[[#This Row],[должность]] &amp; ")"</f>
        <v>Макоева Мария Олеговна (Управление обеспечения деятельности, Хозяйственный отдел, Уборщик)</v>
      </c>
    </row>
    <row r="40" spans="1:11" x14ac:dyDescent="0.2">
      <c r="A40">
        <v>39</v>
      </c>
      <c r="B40" t="s">
        <v>78</v>
      </c>
      <c r="D40" t="s">
        <v>37</v>
      </c>
      <c r="G40" t="s">
        <v>12</v>
      </c>
      <c r="I40" t="s">
        <v>79</v>
      </c>
      <c r="J40">
        <v>0.3</v>
      </c>
      <c r="K40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(Управление развития информационной инфраструктуры, , Начальник управления)</v>
      </c>
    </row>
    <row r="41" spans="1:11" x14ac:dyDescent="0.2">
      <c r="A41">
        <v>40</v>
      </c>
      <c r="B41" t="s">
        <v>78</v>
      </c>
      <c r="C41" t="s">
        <v>80</v>
      </c>
      <c r="D41" t="s">
        <v>32</v>
      </c>
      <c r="G41" t="s">
        <v>3</v>
      </c>
      <c r="H41" t="s">
        <v>59</v>
      </c>
      <c r="I41" t="s">
        <v>81</v>
      </c>
      <c r="J41">
        <v>0.5</v>
      </c>
      <c r="K41" t="str">
        <f>штат[[#This Row],[фамилия]] &amp; " (" &amp; штат[[#This Row],[управление]] &amp; ", " &amp; штат[[#This Row],[отдел]] &amp; ", " &amp; штат[[#This Row],[должность]] &amp; ")"</f>
        <v>Айран Абдурахман Абдаллаевич (Управление развития информационной инфраструктуры, Отдел разработки и внедрения информационных систем, Заведующий отделом)</v>
      </c>
    </row>
    <row r="42" spans="1:11" x14ac:dyDescent="0.2">
      <c r="A42">
        <v>41</v>
      </c>
      <c r="B42" t="s">
        <v>78</v>
      </c>
      <c r="C42" t="s">
        <v>80</v>
      </c>
      <c r="D42" t="s">
        <v>82</v>
      </c>
      <c r="G42" t="s">
        <v>21</v>
      </c>
      <c r="I42" t="s">
        <v>83</v>
      </c>
      <c r="J42">
        <v>0.5</v>
      </c>
      <c r="K42" t="str">
        <f>штат[[#This Row],[фамилия]] &amp; " (" &amp; штат[[#This Row],[управление]] &amp; ", " &amp; штат[[#This Row],[отдел]] &amp; ", " &amp; штат[[#This Row],[должность]] &amp; ")"</f>
        <v>Темроков Марк Анатольевич (Управление развития информационной инфраструктуры, Отдел разработки и внедрения информационных систем, Старший специалист)</v>
      </c>
    </row>
    <row r="43" spans="1:11" x14ac:dyDescent="0.2">
      <c r="A43">
        <v>42</v>
      </c>
      <c r="B43" t="s">
        <v>78</v>
      </c>
      <c r="C43" t="s">
        <v>80</v>
      </c>
      <c r="D43" t="s">
        <v>84</v>
      </c>
      <c r="G43" t="s">
        <v>3</v>
      </c>
      <c r="I43" t="s">
        <v>85</v>
      </c>
      <c r="J43">
        <v>0.25</v>
      </c>
      <c r="K43" t="str">
        <f>штат[[#This Row],[фамилия]] &amp; " (" &amp; штат[[#This Row],[управление]] &amp; ", " &amp; штат[[#This Row],[отдел]] &amp; ", " &amp; штат[[#This Row],[должность]] &amp; ")"</f>
        <v>Ермоленко Данил Николаевич (Управление развития информационной инфраструктуры, Отдел разработки и внедрения информационных систем, Стажер-исследователь)</v>
      </c>
    </row>
    <row r="44" spans="1:11" x14ac:dyDescent="0.2">
      <c r="A44">
        <v>43</v>
      </c>
      <c r="B44" t="s">
        <v>78</v>
      </c>
      <c r="C44" t="s">
        <v>86</v>
      </c>
      <c r="D44" t="s">
        <v>32</v>
      </c>
      <c r="G44" t="s">
        <v>12</v>
      </c>
      <c r="H44" t="s">
        <v>59</v>
      </c>
      <c r="I44" t="s">
        <v>87</v>
      </c>
      <c r="J44">
        <v>0.35</v>
      </c>
      <c r="K44" t="str">
        <f>штат[[#This Row],[фамилия]] &amp; " (" &amp; штат[[#This Row],[управление]] &amp; ", " &amp; штат[[#This Row],[отдел]] &amp; ", " &amp; штат[[#This Row],[должность]] &amp; ")"</f>
        <v>Абазоков Мухаммед Борисович (Управление развития информационной инфраструктуры, Отдел репозиториев объектов исследования и научных данных, Заведующий отделом)</v>
      </c>
    </row>
    <row r="45" spans="1:11" x14ac:dyDescent="0.2">
      <c r="A45">
        <v>44</v>
      </c>
      <c r="B45" t="s">
        <v>78</v>
      </c>
      <c r="C45" t="s">
        <v>86</v>
      </c>
      <c r="D45" t="s">
        <v>88</v>
      </c>
      <c r="E45" t="s">
        <v>89</v>
      </c>
      <c r="G45" t="s">
        <v>12</v>
      </c>
      <c r="I45" t="s">
        <v>90</v>
      </c>
      <c r="J45">
        <v>0.25</v>
      </c>
      <c r="K45" t="str">
        <f>штат[[#This Row],[фамилия]] &amp; " (" &amp; штат[[#This Row],[управление]] &amp; ", " &amp; штат[[#This Row],[отдел]] &amp; ", " &amp; штат[[#This Row],[должность]] &amp; ")"</f>
        <v>Гучева  Анджела Вячеславовна (Управление развития информационной инфраструктуры, Отдел репозиториев объектов исследования и научных данных, Старший научный сотрудник)</v>
      </c>
    </row>
    <row r="46" spans="1:11" x14ac:dyDescent="0.2">
      <c r="A46">
        <v>45</v>
      </c>
      <c r="B46" t="s">
        <v>78</v>
      </c>
      <c r="C46" t="s">
        <v>86</v>
      </c>
      <c r="D46" t="s">
        <v>49</v>
      </c>
      <c r="E46" t="s">
        <v>91</v>
      </c>
      <c r="G46" t="s">
        <v>12</v>
      </c>
      <c r="I46" t="s">
        <v>92</v>
      </c>
      <c r="J46">
        <v>0.1</v>
      </c>
      <c r="K46" t="str">
        <f>штат[[#This Row],[фамилия]] &amp; " (" &amp; штат[[#This Row],[управление]] &amp; ", " &amp; штат[[#This Row],[отдел]] &amp; ", " &amp; штат[[#This Row],[должность]] &amp; ")"</f>
        <v>Думанова Аминат Хасеновна (Управление развития информационной инфраструктуры, Отдел репозиториев объектов исследования и научных данных, Ведущий специалист)</v>
      </c>
    </row>
    <row r="47" spans="1:11" x14ac:dyDescent="0.2">
      <c r="A47">
        <v>46</v>
      </c>
      <c r="B47" t="s">
        <v>78</v>
      </c>
      <c r="C47" t="s">
        <v>93</v>
      </c>
      <c r="D47" t="s">
        <v>32</v>
      </c>
      <c r="G47" t="s">
        <v>3</v>
      </c>
      <c r="I47" t="s">
        <v>94</v>
      </c>
      <c r="J47">
        <v>1</v>
      </c>
      <c r="K47" t="str">
        <f>штат[[#This Row],[фамилия]] &amp; " (" &amp; штат[[#This Row],[управление]] &amp; ", " &amp; штат[[#This Row],[отдел]] &amp; ", " &amp; штат[[#This Row],[должность]] &amp; ")"</f>
        <v>Магомедова Фатима Мухарбековна (Управление развития информационной инфраструктуры, Медиацентр, Заведующий отделом)</v>
      </c>
    </row>
    <row r="48" spans="1:11" x14ac:dyDescent="0.2">
      <c r="A48">
        <v>47</v>
      </c>
      <c r="B48" t="s">
        <v>78</v>
      </c>
      <c r="C48" t="s">
        <v>93</v>
      </c>
      <c r="D48" t="s">
        <v>95</v>
      </c>
      <c r="G48" t="s">
        <v>21</v>
      </c>
      <c r="I48" t="s">
        <v>94</v>
      </c>
      <c r="J48">
        <v>0.5</v>
      </c>
      <c r="K48" t="str">
        <f>штат[[#This Row],[фамилия]] &amp; " (" &amp; штат[[#This Row],[управление]] &amp; ", " &amp; штат[[#This Row],[отдел]] &amp; ", " &amp; штат[[#This Row],[должность]] &amp; ")"</f>
        <v>Магомедова Фатима Мухарбековна (Управление развития информационной инфраструктуры, Медиацентр, Оператор-монтажер)</v>
      </c>
    </row>
    <row r="49" spans="1:11" x14ac:dyDescent="0.2">
      <c r="A49">
        <v>48</v>
      </c>
      <c r="B49" t="s">
        <v>78</v>
      </c>
      <c r="C49" t="s">
        <v>93</v>
      </c>
      <c r="D49" t="s">
        <v>96</v>
      </c>
      <c r="G49" t="s">
        <v>3</v>
      </c>
      <c r="I49" t="s">
        <v>97</v>
      </c>
      <c r="J49">
        <v>1</v>
      </c>
      <c r="K49" t="str">
        <f>штат[[#This Row],[фамилия]] &amp; " (" &amp; штат[[#This Row],[управление]] &amp; ", " &amp; штат[[#This Row],[отдел]] &amp; ", " &amp; штат[[#This Row],[должность]] &amp; ")"</f>
        <v>Шахмурзаева Надежда Валерьевна (Управление развития информационной инфраструктуры, Медиацентр, Специалист)</v>
      </c>
    </row>
    <row r="50" spans="1:11" x14ac:dyDescent="0.2">
      <c r="A50">
        <v>49</v>
      </c>
      <c r="B50" t="s">
        <v>98</v>
      </c>
      <c r="D50" t="s">
        <v>37</v>
      </c>
      <c r="E50" t="s">
        <v>38</v>
      </c>
      <c r="G50" t="s">
        <v>12</v>
      </c>
      <c r="I50" t="s">
        <v>99</v>
      </c>
      <c r="J50">
        <v>0.5</v>
      </c>
      <c r="K50" t="str">
        <f>штат[[#This Row],[фамилия]] &amp; " (" &amp; штат[[#This Row],[управление]] &amp; ", " &amp; штат[[#This Row],[отдел]] &amp; ", " &amp; штат[[#This Row],[должность]] &amp; ")"</f>
        <v>Махошева Салима Александровна (Управление проектов, , Начальник управления)</v>
      </c>
    </row>
    <row r="51" spans="1:11" x14ac:dyDescent="0.2">
      <c r="A51">
        <v>50</v>
      </c>
      <c r="B51" t="s">
        <v>98</v>
      </c>
      <c r="C51" t="s">
        <v>100</v>
      </c>
      <c r="D51" t="s">
        <v>32</v>
      </c>
      <c r="E51" t="s">
        <v>91</v>
      </c>
      <c r="G51" t="s">
        <v>12</v>
      </c>
      <c r="I51" t="s">
        <v>101</v>
      </c>
      <c r="J51">
        <v>0.3</v>
      </c>
      <c r="K51" t="str">
        <f>штат[[#This Row],[фамилия]] &amp; " (" &amp; штат[[#This Row],[управление]] &amp; ", " &amp; штат[[#This Row],[отдел]] &amp; ", " &amp; штат[[#This Row],[должность]] &amp; ")"</f>
        <v>Кандрокова Марина Мухарбиевна (Управление проектов, Отдел грантов, Заведующий отделом)</v>
      </c>
    </row>
    <row r="52" spans="1:11" x14ac:dyDescent="0.2">
      <c r="A52">
        <v>51</v>
      </c>
      <c r="B52" t="s">
        <v>98</v>
      </c>
      <c r="C52" t="s">
        <v>100</v>
      </c>
      <c r="D52" t="s">
        <v>102</v>
      </c>
      <c r="G52" t="s">
        <v>12</v>
      </c>
      <c r="I52" t="s">
        <v>103</v>
      </c>
      <c r="J52">
        <v>0.25</v>
      </c>
      <c r="K52" t="str">
        <f>штат[[#This Row],[фамилия]] &amp; " (" &amp; штат[[#This Row],[управление]] &amp; ", " &amp; штат[[#This Row],[отдел]] &amp; ", " &amp; штат[[#This Row],[должность]] &amp; ")"</f>
        <v>Батов Гумар Хасанович (Управление проектов, Отдел грантов, Ведущий научный сотрудник)</v>
      </c>
    </row>
    <row r="53" spans="1:11" x14ac:dyDescent="0.2">
      <c r="A53">
        <v>52</v>
      </c>
      <c r="B53" t="s">
        <v>98</v>
      </c>
      <c r="C53" t="s">
        <v>100</v>
      </c>
      <c r="D53" t="s">
        <v>88</v>
      </c>
      <c r="G53" t="s">
        <v>12</v>
      </c>
      <c r="H53" t="s">
        <v>59</v>
      </c>
      <c r="I53" t="s">
        <v>104</v>
      </c>
      <c r="J53">
        <v>0.25</v>
      </c>
      <c r="K53" t="str">
        <f>штат[[#This Row],[фамилия]] &amp; " (" &amp; штат[[#This Row],[управление]] &amp; ", " &amp; штат[[#This Row],[отдел]] &amp; ", " &amp; штат[[#This Row],[должность]] &amp; ")"</f>
        <v>Иванов Заур Зуберович (Управление проектов, Отдел грантов, Старший научный сотрудник)</v>
      </c>
    </row>
    <row r="54" spans="1:11" x14ac:dyDescent="0.2">
      <c r="A54">
        <v>53</v>
      </c>
      <c r="B54" t="s">
        <v>98</v>
      </c>
      <c r="C54" t="s">
        <v>100</v>
      </c>
      <c r="D54" t="s">
        <v>88</v>
      </c>
      <c r="G54" t="s">
        <v>12</v>
      </c>
      <c r="H54" t="s">
        <v>59</v>
      </c>
      <c r="I54" t="s">
        <v>105</v>
      </c>
      <c r="J54">
        <v>0.25</v>
      </c>
      <c r="K54" t="str">
        <f>штат[[#This Row],[фамилия]] &amp; " (" &amp; штат[[#This Row],[управление]] &amp; ", " &amp; штат[[#This Row],[отдел]] &amp; ", " &amp; штат[[#This Row],[должность]] &amp; ")"</f>
        <v>Сабанчиев Анзор Хусейнович (Управление проектов, Отдел грантов, Старший научный сотрудник)</v>
      </c>
    </row>
    <row r="55" spans="1:11" x14ac:dyDescent="0.2">
      <c r="A55">
        <v>54</v>
      </c>
      <c r="B55" t="s">
        <v>98</v>
      </c>
      <c r="C55" t="s">
        <v>100</v>
      </c>
      <c r="D55" t="s">
        <v>58</v>
      </c>
      <c r="G55" t="s">
        <v>12</v>
      </c>
      <c r="I55" t="s">
        <v>106</v>
      </c>
      <c r="J55">
        <v>0.25</v>
      </c>
      <c r="K55" t="str">
        <f>штат[[#This Row],[фамилия]] &amp; " (" &amp; штат[[#This Row],[управление]] &amp; ", " &amp; штат[[#This Row],[отдел]] &amp; ", " &amp; штат[[#This Row],[должность]] &amp; ")"</f>
        <v>Абдулаев Башир Рамазанович (Управление проектов, Отдел грантов, Младший научный сотрудник)</v>
      </c>
    </row>
    <row r="56" spans="1:11" x14ac:dyDescent="0.2">
      <c r="A56">
        <v>55</v>
      </c>
      <c r="B56" t="s">
        <v>98</v>
      </c>
      <c r="C56" t="s">
        <v>100</v>
      </c>
      <c r="D56" t="s">
        <v>58</v>
      </c>
      <c r="G56" t="s">
        <v>12</v>
      </c>
      <c r="H56" t="s">
        <v>59</v>
      </c>
      <c r="I56" t="s">
        <v>107</v>
      </c>
      <c r="J56">
        <v>0.25</v>
      </c>
      <c r="K56" t="str">
        <f>штат[[#This Row],[фамилия]] &amp; " (" &amp; штат[[#This Row],[управление]] &amp; ", " &amp; штат[[#This Row],[отдел]] &amp; ", " &amp; штат[[#This Row],[должность]] &amp; ")"</f>
        <v>Махошева Айза Ахматовна (Управление проектов, Отдел грантов, Младший научный сотрудник)</v>
      </c>
    </row>
    <row r="57" spans="1:11" x14ac:dyDescent="0.2">
      <c r="A57">
        <v>56</v>
      </c>
      <c r="B57" t="s">
        <v>98</v>
      </c>
      <c r="C57" t="s">
        <v>100</v>
      </c>
      <c r="D57" t="s">
        <v>58</v>
      </c>
      <c r="G57" t="s">
        <v>3</v>
      </c>
      <c r="H57" t="s">
        <v>108</v>
      </c>
      <c r="I57" t="s">
        <v>109</v>
      </c>
      <c r="J57">
        <v>1</v>
      </c>
      <c r="K57" t="str">
        <f>штат[[#This Row],[фамилия]] &amp; " (" &amp; штат[[#This Row],[управление]] &amp; ", " &amp; штат[[#This Row],[отдел]] &amp; ", " &amp; штат[[#This Row],[должность]] &amp; ")"</f>
        <v>Шидова Шаида Тимуровна (Управление проектов, Отдел грантов, Младший научный сотрудник)</v>
      </c>
    </row>
    <row r="58" spans="1:11" x14ac:dyDescent="0.2">
      <c r="A58">
        <v>57</v>
      </c>
      <c r="B58" t="s">
        <v>98</v>
      </c>
      <c r="C58" t="s">
        <v>110</v>
      </c>
      <c r="D58" t="s">
        <v>32</v>
      </c>
      <c r="G58" t="s">
        <v>3</v>
      </c>
      <c r="I58" t="s">
        <v>111</v>
      </c>
      <c r="J58">
        <v>1</v>
      </c>
      <c r="K58" t="str">
        <f>штат[[#This Row],[фамилия]] &amp; " (" &amp; штат[[#This Row],[управление]] &amp; ", " &amp; штат[[#This Row],[отдел]] &amp; ", " &amp; штат[[#This Row],[должность]] &amp; ")"</f>
        <v>Алакаева Лейла Арсеновна (Управление проектов, Отдел программ развития и договорных работ, Заведующий отделом)</v>
      </c>
    </row>
    <row r="59" spans="1:11" x14ac:dyDescent="0.2">
      <c r="A59">
        <v>58</v>
      </c>
      <c r="B59" t="s">
        <v>98</v>
      </c>
      <c r="C59" t="s">
        <v>110</v>
      </c>
      <c r="D59" t="s">
        <v>49</v>
      </c>
      <c r="E59" t="s">
        <v>91</v>
      </c>
      <c r="G59" t="s">
        <v>12</v>
      </c>
      <c r="I59" t="s">
        <v>112</v>
      </c>
      <c r="J59">
        <v>0.25</v>
      </c>
      <c r="K59" t="str">
        <f>штат[[#This Row],[фамилия]] &amp; " (" &amp; штат[[#This Row],[управление]] &amp; ", " &amp; штат[[#This Row],[отдел]] &amp; ", " &amp; штат[[#This Row],[должность]] &amp; ")"</f>
        <v>Уянаева Халимат Борисовна (Управление проектов, Отдел программ развития и договорных работ, Ведущий специалист)</v>
      </c>
    </row>
    <row r="60" spans="1:11" x14ac:dyDescent="0.2">
      <c r="A60">
        <v>59</v>
      </c>
      <c r="B60" t="s">
        <v>98</v>
      </c>
      <c r="C60" t="s">
        <v>113</v>
      </c>
      <c r="D60" t="s">
        <v>32</v>
      </c>
      <c r="G60" t="s">
        <v>3</v>
      </c>
      <c r="I60" t="s">
        <v>114</v>
      </c>
      <c r="J60">
        <v>0.5</v>
      </c>
      <c r="K60" t="str">
        <f>штат[[#This Row],[фамилия]] &amp; " (" &amp; штат[[#This Row],[управление]] &amp; ", " &amp; штат[[#This Row],[отдел]] &amp; ", " &amp; штат[[#This Row],[должность]] &amp; ")"</f>
        <v>Сабанова Агнесса Заурбиевна (Управление проектов, Отдел международного научного сотрудничества, Заведующий отделом)</v>
      </c>
    </row>
    <row r="61" spans="1:11" x14ac:dyDescent="0.2">
      <c r="A61">
        <v>60</v>
      </c>
      <c r="B61" t="s">
        <v>98</v>
      </c>
      <c r="C61" t="s">
        <v>113</v>
      </c>
      <c r="D61" t="s">
        <v>49</v>
      </c>
      <c r="G61" t="s">
        <v>12</v>
      </c>
      <c r="I61" t="s">
        <v>115</v>
      </c>
      <c r="J61">
        <v>0.25</v>
      </c>
      <c r="K61" t="str">
        <f>штат[[#This Row],[фамилия]] &amp; " (" &amp; штат[[#This Row],[управление]] &amp; ", " &amp; штат[[#This Row],[отдел]] &amp; ", " &amp; штат[[#This Row],[должность]] &amp; ")"</f>
        <v>Дышекова Мадина Александровна (Управление проектов, Отдел международного научного сотрудничества, Ведущий специалист)</v>
      </c>
    </row>
    <row r="62" spans="1:11" x14ac:dyDescent="0.2">
      <c r="A62">
        <v>61</v>
      </c>
      <c r="B62" t="s">
        <v>116</v>
      </c>
      <c r="D62" t="s">
        <v>117</v>
      </c>
      <c r="E62" t="s">
        <v>91</v>
      </c>
      <c r="G62" t="s">
        <v>21</v>
      </c>
      <c r="I62" t="s">
        <v>118</v>
      </c>
      <c r="J62">
        <v>0.5</v>
      </c>
      <c r="K62" t="str">
        <f>штат[[#This Row],[фамилия]] &amp; " (" &amp; штат[[#This Row],[управление]] &amp; ", " &amp; штат[[#This Row],[отдел]] &amp; ", " &amp; штат[[#This Row],[должность]] &amp; ")"</f>
        <v>Жанокова Марина Викторовна (НИЦ Центр социально-политических исследований, , Заведующий НИЦ)</v>
      </c>
    </row>
    <row r="63" spans="1:11" x14ac:dyDescent="0.2">
      <c r="A63">
        <v>62</v>
      </c>
      <c r="B63" t="s">
        <v>116</v>
      </c>
      <c r="D63" t="s">
        <v>102</v>
      </c>
      <c r="E63" t="s">
        <v>91</v>
      </c>
      <c r="G63" t="s">
        <v>3</v>
      </c>
      <c r="I63" t="s">
        <v>118</v>
      </c>
      <c r="J63">
        <v>0.5</v>
      </c>
      <c r="K63" t="str">
        <f>штат[[#This Row],[фамилия]] &amp; " (" &amp; штат[[#This Row],[управление]] &amp; ", " &amp; штат[[#This Row],[отдел]] &amp; ", " &amp; штат[[#This Row],[должность]] &amp; ")"</f>
        <v>Жанокова Марина Викторовна (НИЦ Центр социально-политических исследований, , Ведущий научный сотрудник)</v>
      </c>
    </row>
    <row r="64" spans="1:11" x14ac:dyDescent="0.2">
      <c r="A64">
        <v>63</v>
      </c>
      <c r="B64" t="s">
        <v>116</v>
      </c>
      <c r="C64" t="s">
        <v>119</v>
      </c>
      <c r="D64" t="s">
        <v>120</v>
      </c>
      <c r="E64" t="s">
        <v>89</v>
      </c>
      <c r="F64" t="s">
        <v>39</v>
      </c>
      <c r="G64" t="s">
        <v>12</v>
      </c>
      <c r="I64" t="s">
        <v>121</v>
      </c>
      <c r="J64">
        <v>1</v>
      </c>
      <c r="K64" t="str">
        <f>штат[[#This Row],[фамилия]] &amp; " (" &amp; штат[[#This Row],[управление]] &amp; ", " &amp; штат[[#This Row],[отдел]] &amp; ", " &amp; штат[[#This Row],[должность]] &amp; ")"</f>
        <v>Ошроев Рубен Германович (НИЦ Центр социально-политических исследований, Лаборатория "Общие проблемы современного развития", Заведующий лабораторией)</v>
      </c>
    </row>
    <row r="65" spans="1:11" x14ac:dyDescent="0.2">
      <c r="A65">
        <v>64</v>
      </c>
      <c r="B65" t="s">
        <v>116</v>
      </c>
      <c r="C65" t="s">
        <v>119</v>
      </c>
      <c r="D65" t="s">
        <v>102</v>
      </c>
      <c r="E65" t="s">
        <v>89</v>
      </c>
      <c r="F65" t="s">
        <v>39</v>
      </c>
      <c r="G65" t="s">
        <v>3</v>
      </c>
      <c r="I65" t="s">
        <v>122</v>
      </c>
      <c r="J65">
        <v>1</v>
      </c>
      <c r="K65" t="str">
        <f>штат[[#This Row],[фамилия]] &amp; " (" &amp; штат[[#This Row],[управление]] &amp; ", " &amp; штат[[#This Row],[отдел]] &amp; ", " &amp; штат[[#This Row],[должность]] &amp; ")"</f>
        <v>Боров Аслан Хажисмелович (НИЦ Центр социально-политических исследований, Лаборатория "Общие проблемы современного развития", Ведущий научный сотрудник)</v>
      </c>
    </row>
    <row r="66" spans="1:11" x14ac:dyDescent="0.2">
      <c r="A66">
        <v>65</v>
      </c>
      <c r="B66" t="s">
        <v>116</v>
      </c>
      <c r="C66" t="s">
        <v>119</v>
      </c>
      <c r="D66" t="s">
        <v>102</v>
      </c>
      <c r="E66" t="s">
        <v>123</v>
      </c>
      <c r="G66" t="s">
        <v>3</v>
      </c>
      <c r="I66" t="s">
        <v>124</v>
      </c>
      <c r="J66">
        <v>1</v>
      </c>
      <c r="K66" t="str">
        <f>штат[[#This Row],[фамилия]] &amp; " (" &amp; штат[[#This Row],[управление]] &amp; ", " &amp; штат[[#This Row],[отдел]] &amp; ", " &amp; штат[[#This Row],[должность]] &amp; ")"</f>
        <v>Шаожева Наталья Анатольевна (НИЦ Центр социально-политических исследований, Лаборатория "Общие проблемы современного развития", Ведущий научный сотрудник)</v>
      </c>
    </row>
    <row r="67" spans="1:11" x14ac:dyDescent="0.2">
      <c r="A67">
        <v>66</v>
      </c>
      <c r="B67" t="s">
        <v>116</v>
      </c>
      <c r="C67" t="s">
        <v>119</v>
      </c>
      <c r="D67" t="s">
        <v>88</v>
      </c>
      <c r="E67" t="s">
        <v>125</v>
      </c>
      <c r="G67" t="s">
        <v>12</v>
      </c>
      <c r="I67" t="s">
        <v>126</v>
      </c>
      <c r="J67">
        <v>0.5</v>
      </c>
      <c r="K67" t="str">
        <f>штат[[#This Row],[фамилия]] &amp; " (" &amp; штат[[#This Row],[управление]] &amp; ", " &amp; штат[[#This Row],[отдел]] &amp; ", " &amp; штат[[#This Row],[должность]] &amp; ")"</f>
        <v>Атласкиров Альберт Русланович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68" spans="1:11" x14ac:dyDescent="0.2">
      <c r="A68">
        <v>67</v>
      </c>
      <c r="B68" t="s">
        <v>116</v>
      </c>
      <c r="C68" t="s">
        <v>119</v>
      </c>
      <c r="D68" t="s">
        <v>88</v>
      </c>
      <c r="E68" t="s">
        <v>127</v>
      </c>
      <c r="G68" t="s">
        <v>12</v>
      </c>
      <c r="I68" t="s">
        <v>128</v>
      </c>
      <c r="J68">
        <v>0.25</v>
      </c>
      <c r="K68" t="str">
        <f>штат[[#This Row],[фамилия]] &amp; " (" &amp; штат[[#This Row],[управление]] &amp; ", " &amp; штат[[#This Row],[отдел]] &amp; ", " &amp; штат[[#This Row],[должность]] &amp; ")"</f>
        <v>Геграев Хаким Камилевич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69" spans="1:11" x14ac:dyDescent="0.2">
      <c r="A69">
        <v>68</v>
      </c>
      <c r="B69" t="s">
        <v>116</v>
      </c>
      <c r="C69" t="s">
        <v>119</v>
      </c>
      <c r="D69" t="s">
        <v>88</v>
      </c>
      <c r="E69" t="s">
        <v>89</v>
      </c>
      <c r="G69" t="s">
        <v>12</v>
      </c>
      <c r="I69" t="s">
        <v>129</v>
      </c>
      <c r="J69">
        <v>0.5</v>
      </c>
      <c r="K69" t="str">
        <f>штат[[#This Row],[фамилия]] &amp; " (" &amp; штат[[#This Row],[управление]] &amp; ", " &amp; штат[[#This Row],[отдел]] &amp; ", " &amp; штат[[#This Row],[должность]] &amp; ")"</f>
        <v>Татаров Азамат Амурович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70" spans="1:11" x14ac:dyDescent="0.2">
      <c r="A70">
        <v>69</v>
      </c>
      <c r="B70" t="s">
        <v>116</v>
      </c>
      <c r="C70" t="s">
        <v>119</v>
      </c>
      <c r="D70" t="s">
        <v>88</v>
      </c>
      <c r="E70" t="s">
        <v>89</v>
      </c>
      <c r="G70" t="s">
        <v>12</v>
      </c>
      <c r="I70" t="s">
        <v>130</v>
      </c>
      <c r="J70">
        <v>0.5</v>
      </c>
      <c r="K70" t="str">
        <f>штат[[#This Row],[фамилия]] &amp; " (" &amp; штат[[#This Row],[управление]] &amp; ", " &amp; штат[[#This Row],[отдел]] &amp; ", " &amp; штат[[#This Row],[должность]] &amp; ")"</f>
        <v>Тумов Аскер Асланбекович  (НИЦ Центр социально-политических исследований, Лаборатория "Общие проблемы современного развития", Старший научный сотрудник)</v>
      </c>
    </row>
    <row r="71" spans="1:11" x14ac:dyDescent="0.2">
      <c r="A71">
        <v>70</v>
      </c>
      <c r="B71" t="s">
        <v>116</v>
      </c>
      <c r="C71" t="s">
        <v>131</v>
      </c>
      <c r="D71" t="s">
        <v>120</v>
      </c>
      <c r="E71" t="s">
        <v>38</v>
      </c>
      <c r="G71" t="s">
        <v>3</v>
      </c>
      <c r="I71" t="s">
        <v>132</v>
      </c>
      <c r="J71">
        <v>1</v>
      </c>
      <c r="K71" t="str">
        <f>штат[[#This Row],[фамилия]] &amp; " (" &amp; штат[[#This Row],[управление]] &amp; ", " &amp; штат[[#This Row],[отдел]] &amp; ", " &amp; штат[[#This Row],[должность]] &amp; ")"</f>
        <v>Берова Фаризат Жамаловна (НИЦ Центр социально-политических исследований, Лаборатория "Социально-демографические исследования", Заведующий лабораторией)</v>
      </c>
    </row>
    <row r="72" spans="1:11" x14ac:dyDescent="0.2">
      <c r="A72">
        <v>71</v>
      </c>
      <c r="B72" t="s">
        <v>116</v>
      </c>
      <c r="C72" t="s">
        <v>131</v>
      </c>
      <c r="D72" t="s">
        <v>102</v>
      </c>
      <c r="E72" t="s">
        <v>133</v>
      </c>
      <c r="F72" t="s">
        <v>8</v>
      </c>
      <c r="G72" t="s">
        <v>3</v>
      </c>
      <c r="H72" t="s">
        <v>59</v>
      </c>
      <c r="I72" t="s">
        <v>134</v>
      </c>
      <c r="J72">
        <v>0.5</v>
      </c>
      <c r="K72" t="str">
        <f>штат[[#This Row],[фамилия]] &amp; " (" &amp; штат[[#This Row],[управление]] &amp; ", " &amp; штат[[#This Row],[отдел]] &amp; ", " &amp; штат[[#This Row],[должность]] &amp; ")"</f>
        <v>Ашабоков Борис Азреталиевич (НИЦ Центр социально-политических исследований, Лаборатория "Социально-демографические исследования", Ведущий научный сотрудник)</v>
      </c>
    </row>
    <row r="73" spans="1:11" x14ac:dyDescent="0.2">
      <c r="A73">
        <v>72</v>
      </c>
      <c r="B73" t="s">
        <v>116</v>
      </c>
      <c r="C73" t="s">
        <v>131</v>
      </c>
      <c r="D73" t="s">
        <v>88</v>
      </c>
      <c r="E73" t="s">
        <v>125</v>
      </c>
      <c r="G73" t="s">
        <v>3</v>
      </c>
      <c r="I73" t="s">
        <v>135</v>
      </c>
      <c r="J73">
        <v>1</v>
      </c>
      <c r="K73" t="str">
        <f>штат[[#This Row],[фамилия]] &amp; " (" &amp; штат[[#This Row],[управление]] &amp; ", " &amp; штат[[#This Row],[отдел]] &amp; ", " &amp; штат[[#This Row],[должность]] &amp; ")"</f>
        <v>Табаксоев Ибрагим Ахматович (НИЦ Центр социально-политических исследований, Лаборатория "Социально-демографические исследования", Старший научный сотрудник)</v>
      </c>
    </row>
    <row r="74" spans="1:11" x14ac:dyDescent="0.2">
      <c r="A74">
        <v>73</v>
      </c>
      <c r="B74" t="s">
        <v>116</v>
      </c>
      <c r="C74" t="s">
        <v>136</v>
      </c>
      <c r="D74" t="s">
        <v>120</v>
      </c>
      <c r="E74" t="s">
        <v>2</v>
      </c>
      <c r="G74" t="s">
        <v>12</v>
      </c>
      <c r="I74" t="s">
        <v>137</v>
      </c>
      <c r="J74">
        <v>0.1</v>
      </c>
      <c r="K74" t="str">
        <f>штат[[#This Row],[фамилия]] &amp; " (" &amp; штат[[#This Row],[управление]] &amp; ", " &amp; штат[[#This Row],[отдел]] &amp; ", " &amp; штат[[#This Row],[должность]] &amp; ")"</f>
        <v>Димитриченко Дмитрий Петрович (НИЦ Центр социально-политических исследований, Лаборатория "Интеллектуальный анализ социально-экономических процессов и систем", Заведующий лабораторией)</v>
      </c>
    </row>
    <row r="75" spans="1:11" x14ac:dyDescent="0.2">
      <c r="A75">
        <v>74</v>
      </c>
      <c r="B75" t="s">
        <v>116</v>
      </c>
      <c r="C75" t="s">
        <v>136</v>
      </c>
      <c r="D75" t="s">
        <v>88</v>
      </c>
      <c r="E75" t="s">
        <v>91</v>
      </c>
      <c r="G75" t="s">
        <v>3</v>
      </c>
      <c r="I75" t="s">
        <v>138</v>
      </c>
      <c r="J75">
        <v>1</v>
      </c>
      <c r="K75" t="str">
        <f>штат[[#This Row],[фамилия]] &amp; " (" &amp; штат[[#This Row],[управление]] &amp; ", " &amp; штат[[#This Row],[отдел]] &amp; ", " &amp; штат[[#This Row],[должность]] &amp; ")"</f>
        <v>Эфендиева Аслижан Ахметовна (НИЦ Центр социально-политических исследований, Лаборатория "Интеллектуальный анализ социально-экономических процессов и систем", Старший научный сотрудник)</v>
      </c>
    </row>
    <row r="76" spans="1:11" x14ac:dyDescent="0.2">
      <c r="A76">
        <v>75</v>
      </c>
      <c r="B76" t="s">
        <v>116</v>
      </c>
      <c r="C76" t="s">
        <v>136</v>
      </c>
      <c r="D76" t="s">
        <v>139</v>
      </c>
      <c r="G76" t="s">
        <v>3</v>
      </c>
      <c r="H76" t="s">
        <v>108</v>
      </c>
      <c r="I76" t="s">
        <v>140</v>
      </c>
      <c r="J76">
        <v>1</v>
      </c>
      <c r="K76" t="str">
        <f>штат[[#This Row],[фамилия]] &amp; " (" &amp; штат[[#This Row],[управление]] &amp; ", " &amp; штат[[#This Row],[отдел]] &amp; ", " &amp; штат[[#This Row],[должность]] &amp; ")"</f>
        <v>Чомартова Елизавета Магомедовна (НИЦ Центр социально-политических исследований, Лаборатория "Интеллектуальный анализ социально-экономических процессов и систем", Старший лаборант)</v>
      </c>
    </row>
    <row r="77" spans="1:11" x14ac:dyDescent="0.2">
      <c r="A77">
        <v>76</v>
      </c>
      <c r="B77" t="s">
        <v>116</v>
      </c>
      <c r="D77" t="s">
        <v>58</v>
      </c>
      <c r="G77" t="s">
        <v>12</v>
      </c>
      <c r="I77" t="s">
        <v>141</v>
      </c>
      <c r="J77">
        <v>0.25</v>
      </c>
      <c r="K77" t="str">
        <f>штат[[#This Row],[фамилия]] &amp; " (" &amp; штат[[#This Row],[управление]] &amp; ", " &amp; штат[[#This Row],[отдел]] &amp; ", " &amp; штат[[#This Row],[должность]] &amp; ")"</f>
        <v>Ольмезов Якуб Тахирович (НИЦ Центр социально-политических исследований, , Младший научный сотрудник)</v>
      </c>
    </row>
    <row r="78" spans="1:11" x14ac:dyDescent="0.2">
      <c r="A78">
        <v>77</v>
      </c>
      <c r="B78" t="s">
        <v>142</v>
      </c>
      <c r="D78" t="s">
        <v>143</v>
      </c>
      <c r="E78" t="s">
        <v>144</v>
      </c>
      <c r="F78" t="s">
        <v>39</v>
      </c>
      <c r="G78" t="s">
        <v>21</v>
      </c>
      <c r="H78" t="s">
        <v>145</v>
      </c>
      <c r="I78" t="s">
        <v>146</v>
      </c>
      <c r="J78">
        <v>0.5</v>
      </c>
      <c r="K78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 (НИЦ "Экспертные системы источниковедения и историографии", , Начальник)</v>
      </c>
    </row>
    <row r="79" spans="1:11" x14ac:dyDescent="0.2">
      <c r="A79">
        <v>78</v>
      </c>
      <c r="B79" t="s">
        <v>142</v>
      </c>
      <c r="D79" t="s">
        <v>147</v>
      </c>
      <c r="E79" t="s">
        <v>144</v>
      </c>
      <c r="F79" t="s">
        <v>39</v>
      </c>
      <c r="G79" t="s">
        <v>3</v>
      </c>
      <c r="H79" t="s">
        <v>145</v>
      </c>
      <c r="I79" t="s">
        <v>146</v>
      </c>
      <c r="J79">
        <v>0.5</v>
      </c>
      <c r="K79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 (НИЦ "Экспертные системы источниковедения и историографии", , Главный научный сотрудник)</v>
      </c>
    </row>
    <row r="80" spans="1:11" x14ac:dyDescent="0.2">
      <c r="A80">
        <v>79</v>
      </c>
      <c r="B80" t="s">
        <v>142</v>
      </c>
      <c r="C80" t="s">
        <v>148</v>
      </c>
      <c r="D80" t="s">
        <v>120</v>
      </c>
      <c r="E80" t="s">
        <v>89</v>
      </c>
      <c r="G80" t="s">
        <v>12</v>
      </c>
      <c r="H80" t="s">
        <v>59</v>
      </c>
      <c r="I80" t="s">
        <v>149</v>
      </c>
      <c r="J80">
        <v>0.25</v>
      </c>
      <c r="K80" t="str">
        <f>штат[[#This Row],[фамилия]] &amp; " (" &amp; штат[[#This Row],[управление]] &amp; ", " &amp; штат[[#This Row],[отдел]] &amp; ", " &amp; штат[[#This Row],[должность]] &amp; ")"</f>
        <v>Дзуганов Тимур Аликович (НИЦ "Экспертные системы источниковедения и историографии", Лаборатория «Цифровые источниковедческие системы», Заведующий лабораторией)</v>
      </c>
    </row>
    <row r="81" spans="1:11" x14ac:dyDescent="0.2">
      <c r="A81">
        <v>80</v>
      </c>
      <c r="B81" t="s">
        <v>142</v>
      </c>
      <c r="C81" t="s">
        <v>148</v>
      </c>
      <c r="D81" t="s">
        <v>88</v>
      </c>
      <c r="E81" t="s">
        <v>89</v>
      </c>
      <c r="F81" t="s">
        <v>39</v>
      </c>
      <c r="G81" t="s">
        <v>12</v>
      </c>
      <c r="I81" t="s">
        <v>128</v>
      </c>
      <c r="J81">
        <v>0.25</v>
      </c>
      <c r="K81" t="str">
        <f>штат[[#This Row],[фамилия]] &amp; " (" &amp; штат[[#This Row],[управление]] &amp; ", " &amp; штат[[#This Row],[отдел]] &amp; ", " &amp; штат[[#This Row],[должность]] &amp; ")"</f>
        <v>Геграев Хаким Камилевич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2" spans="1:11" x14ac:dyDescent="0.2">
      <c r="A82">
        <v>81</v>
      </c>
      <c r="B82" t="s">
        <v>142</v>
      </c>
      <c r="C82" t="s">
        <v>148</v>
      </c>
      <c r="D82" t="s">
        <v>88</v>
      </c>
      <c r="E82" t="s">
        <v>89</v>
      </c>
      <c r="G82" t="s">
        <v>12</v>
      </c>
      <c r="I82" t="s">
        <v>150</v>
      </c>
      <c r="J82">
        <v>0.25</v>
      </c>
      <c r="K82" t="str">
        <f>штат[[#This Row],[фамилия]] &amp; " (" &amp; штат[[#This Row],[управление]] &amp; ", " &amp; штат[[#This Row],[отдел]] &amp; ", " &amp; штат[[#This Row],[должность]] &amp; ")"</f>
        <v>Глашева Зулейха Жамботовна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3" spans="1:11" x14ac:dyDescent="0.2">
      <c r="A83">
        <v>82</v>
      </c>
      <c r="B83" t="s">
        <v>142</v>
      </c>
      <c r="C83" t="s">
        <v>148</v>
      </c>
      <c r="D83" t="s">
        <v>88</v>
      </c>
      <c r="E83" t="s">
        <v>89</v>
      </c>
      <c r="F83" t="s">
        <v>39</v>
      </c>
      <c r="G83" t="s">
        <v>12</v>
      </c>
      <c r="I83" t="s">
        <v>151</v>
      </c>
      <c r="J83">
        <v>0.25</v>
      </c>
      <c r="K83" t="str">
        <f>штат[[#This Row],[фамилия]] &amp; " (" &amp; штат[[#This Row],[управление]] &amp; ", " &amp; штат[[#This Row],[отдел]] &amp; ", " &amp; штат[[#This Row],[должность]] &amp; ")"</f>
        <v>Жанситов Осман Асланович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4" spans="1:11" x14ac:dyDescent="0.2">
      <c r="A84">
        <v>83</v>
      </c>
      <c r="B84" t="s">
        <v>142</v>
      </c>
      <c r="C84" t="s">
        <v>148</v>
      </c>
      <c r="D84" t="s">
        <v>88</v>
      </c>
      <c r="E84" t="s">
        <v>89</v>
      </c>
      <c r="G84" t="s">
        <v>12</v>
      </c>
      <c r="I84" t="s">
        <v>152</v>
      </c>
      <c r="J84">
        <v>0.25</v>
      </c>
      <c r="K84" t="str">
        <f>штат[[#This Row],[фамилия]] &amp; " (" &amp; штат[[#This Row],[управление]] &amp; ", " &amp; штат[[#This Row],[отдел]] &amp; ", " &amp; штат[[#This Row],[должность]] &amp; ")"</f>
        <v>Кожев Заурбек Анзорович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5" spans="1:11" x14ac:dyDescent="0.2">
      <c r="A85">
        <v>84</v>
      </c>
      <c r="B85" t="s">
        <v>142</v>
      </c>
      <c r="C85" t="s">
        <v>148</v>
      </c>
      <c r="D85" t="s">
        <v>88</v>
      </c>
      <c r="E85" t="s">
        <v>89</v>
      </c>
      <c r="F85" t="s">
        <v>39</v>
      </c>
      <c r="G85" t="s">
        <v>12</v>
      </c>
      <c r="I85" t="s">
        <v>153</v>
      </c>
      <c r="J85">
        <v>0.25</v>
      </c>
      <c r="K85" t="str">
        <f>штат[[#This Row],[фамилия]] &amp; " (" &amp; штат[[#This Row],[управление]] &amp; ", " &amp; штат[[#This Row],[отдел]] &amp; ", " &amp; штат[[#This Row],[должность]] &amp; ")"</f>
        <v>Фоменко Владимир Александрович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6" spans="1:11" x14ac:dyDescent="0.2">
      <c r="A86">
        <v>85</v>
      </c>
      <c r="B86" t="s">
        <v>154</v>
      </c>
      <c r="D86" t="s">
        <v>117</v>
      </c>
      <c r="G86" t="s">
        <v>21</v>
      </c>
      <c r="I86" t="s">
        <v>155</v>
      </c>
      <c r="J86">
        <v>0.5</v>
      </c>
      <c r="K86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(НИЦ «Естественно научные методы в археологии, антропологии и археографии», , Заведующий НИЦ)</v>
      </c>
    </row>
    <row r="87" spans="1:11" x14ac:dyDescent="0.2">
      <c r="A87">
        <v>86</v>
      </c>
      <c r="B87" t="s">
        <v>154</v>
      </c>
      <c r="D87" t="s">
        <v>102</v>
      </c>
      <c r="G87" t="s">
        <v>3</v>
      </c>
      <c r="I87" t="s">
        <v>155</v>
      </c>
      <c r="J87">
        <v>0.5</v>
      </c>
      <c r="K87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(НИЦ «Естественно научные методы в археологии, антропологии и археографии», , Ведущий научный сотрудник)</v>
      </c>
    </row>
    <row r="88" spans="1:11" x14ac:dyDescent="0.2">
      <c r="A88">
        <v>87</v>
      </c>
      <c r="B88" t="s">
        <v>154</v>
      </c>
      <c r="C88" t="s">
        <v>156</v>
      </c>
      <c r="D88" t="s">
        <v>88</v>
      </c>
      <c r="E88" t="s">
        <v>89</v>
      </c>
      <c r="G88" t="s">
        <v>3</v>
      </c>
      <c r="I88" t="s">
        <v>157</v>
      </c>
      <c r="J88">
        <v>1</v>
      </c>
      <c r="K88" t="str">
        <f>штат[[#This Row],[фамилия]] &amp; " (" &amp; штат[[#This Row],[управление]] &amp; ", " &amp; штат[[#This Row],[отдел]] &amp; ", " &amp; штат[[#This Row],[должность]] &amp; ")"</f>
        <v>Гукемух Ибрагим Халидович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</row>
    <row r="89" spans="1:11" x14ac:dyDescent="0.2">
      <c r="A89">
        <v>88</v>
      </c>
      <c r="B89" t="s">
        <v>154</v>
      </c>
      <c r="C89" t="s">
        <v>156</v>
      </c>
      <c r="D89" t="s">
        <v>88</v>
      </c>
      <c r="E89" t="s">
        <v>89</v>
      </c>
      <c r="G89" t="s">
        <v>12</v>
      </c>
      <c r="I89" t="s">
        <v>158</v>
      </c>
      <c r="J89">
        <v>0.4</v>
      </c>
      <c r="K89" t="str">
        <f>штат[[#This Row],[фамилия]] &amp; " (" &amp; штат[[#This Row],[управление]] &amp; ", " &amp; штат[[#This Row],[отдел]] &amp; ", " &amp; штат[[#This Row],[должность]] &amp; ")"</f>
        <v>Демиденко Сергей Викторович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</row>
    <row r="90" spans="1:11" x14ac:dyDescent="0.2">
      <c r="A90">
        <v>89</v>
      </c>
      <c r="B90" t="s">
        <v>154</v>
      </c>
      <c r="C90" t="s">
        <v>156</v>
      </c>
      <c r="D90" t="s">
        <v>159</v>
      </c>
      <c r="G90" t="s">
        <v>12</v>
      </c>
      <c r="I90" t="s">
        <v>160</v>
      </c>
      <c r="J90">
        <v>0.5</v>
      </c>
      <c r="K90" t="str">
        <f>штат[[#This Row],[фамилия]] &amp; " (" &amp; штат[[#This Row],[управление]] &amp; ", " &amp; штат[[#This Row],[отдел]] &amp; ", " &amp; штат[[#This Row],[должность]] &amp; ")"</f>
        <v>Кадиева Анна Анатольевна (НИЦ «Естественно научные методы в археологии, антропологии и археографии», Лаборатория «Цифровые системы археологии и реконструкции», Научный сотрудник)</v>
      </c>
    </row>
    <row r="91" spans="1:11" x14ac:dyDescent="0.2">
      <c r="A91">
        <v>90</v>
      </c>
      <c r="B91" t="s">
        <v>154</v>
      </c>
      <c r="C91" t="s">
        <v>156</v>
      </c>
      <c r="D91" t="s">
        <v>58</v>
      </c>
      <c r="G91" t="s">
        <v>12</v>
      </c>
      <c r="I91" t="s">
        <v>161</v>
      </c>
      <c r="J91">
        <v>0.4</v>
      </c>
      <c r="K91" t="str">
        <f>штат[[#This Row],[фамилия]] &amp; " (" &amp; штат[[#This Row],[управление]] &amp; ", " &amp; штат[[#This Row],[отдел]] &amp; ", " &amp; штат[[#This Row],[должность]] &amp; ")"</f>
        <v>Алексеенко Алексей Николаевич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2" spans="1:11" x14ac:dyDescent="0.2">
      <c r="A92">
        <v>91</v>
      </c>
      <c r="B92" t="s">
        <v>154</v>
      </c>
      <c r="C92" t="s">
        <v>156</v>
      </c>
      <c r="D92" t="s">
        <v>58</v>
      </c>
      <c r="G92" t="s">
        <v>12</v>
      </c>
      <c r="I92" t="s">
        <v>162</v>
      </c>
      <c r="J92">
        <v>0.25</v>
      </c>
      <c r="K92" t="str">
        <f>штат[[#This Row],[фамилия]] &amp; " (" &amp; штат[[#This Row],[управление]] &amp; ", " &amp; штат[[#This Row],[отдел]] &amp; ", " &amp; штат[[#This Row],[должность]] &amp; ")"</f>
        <v>Гончаров Серафим Анатольевич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3" spans="1:11" x14ac:dyDescent="0.2">
      <c r="A93">
        <v>92</v>
      </c>
      <c r="B93" t="s">
        <v>154</v>
      </c>
      <c r="C93" t="s">
        <v>156</v>
      </c>
      <c r="D93" t="s">
        <v>58</v>
      </c>
      <c r="G93" t="s">
        <v>12</v>
      </c>
      <c r="I93" t="s">
        <v>163</v>
      </c>
      <c r="J93">
        <v>0.5</v>
      </c>
      <c r="K93" t="str">
        <f>штат[[#This Row],[фамилия]] &amp; " (" &amp; штат[[#This Row],[управление]] &amp; ", " &amp; штат[[#This Row],[отдел]] &amp; ", " &amp; штат[[#This Row],[должность]] &amp; ")"</f>
        <v>Загазежев Тимур Русланович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4" spans="1:11" x14ac:dyDescent="0.2">
      <c r="A94">
        <v>93</v>
      </c>
      <c r="B94" t="s">
        <v>154</v>
      </c>
      <c r="C94" t="s">
        <v>156</v>
      </c>
      <c r="D94" t="s">
        <v>58</v>
      </c>
      <c r="G94" t="s">
        <v>3</v>
      </c>
      <c r="I94" t="s">
        <v>164</v>
      </c>
      <c r="J94">
        <v>0.15</v>
      </c>
      <c r="K94" t="str">
        <f>штат[[#This Row],[фамилия]] &amp; " (" &amp; штат[[#This Row],[управление]] &amp; ", " &amp; штат[[#This Row],[отдел]] &amp; ", " &amp; штат[[#This Row],[должность]] &amp; ")"</f>
        <v>Тенгизова Лаура Альбердовна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5" spans="1:11" x14ac:dyDescent="0.2">
      <c r="A95">
        <v>94</v>
      </c>
      <c r="B95" t="s">
        <v>154</v>
      </c>
      <c r="C95" t="s">
        <v>156</v>
      </c>
      <c r="D95" t="s">
        <v>58</v>
      </c>
      <c r="G95" t="s">
        <v>3</v>
      </c>
      <c r="I95" t="s">
        <v>165</v>
      </c>
      <c r="J95">
        <v>1</v>
      </c>
      <c r="K95" t="str">
        <f>штат[[#This Row],[фамилия]] &amp; " (" &amp; штат[[#This Row],[управление]] &amp; ", " &amp; штат[[#This Row],[отдел]] &amp; ", " &amp; штат[[#This Row],[должность]] &amp; ")"</f>
        <v>Яганова Зарема Эдуардовна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6" spans="1:11" x14ac:dyDescent="0.2">
      <c r="A96">
        <v>95</v>
      </c>
      <c r="B96" t="s">
        <v>154</v>
      </c>
      <c r="C96" t="s">
        <v>156</v>
      </c>
      <c r="D96" t="s">
        <v>84</v>
      </c>
      <c r="G96" t="s">
        <v>12</v>
      </c>
      <c r="I96" t="s">
        <v>166</v>
      </c>
      <c r="J96">
        <v>0.5</v>
      </c>
      <c r="K96" t="str">
        <f>штат[[#This Row],[фамилия]] &amp; " (" &amp; штат[[#This Row],[управление]] &amp; ", " &amp; штат[[#This Row],[отдел]] &amp; ", " &amp; штат[[#This Row],[должность]] &amp; ")"</f>
        <v>Карданов Кантемир Александрович (НИЦ «Естественно научные методы в археологии, антропологии и археографии», Лаборатория «Цифровые системы археологии и реконструкции», Стажер-исследователь)</v>
      </c>
    </row>
    <row r="97" spans="1:11" x14ac:dyDescent="0.2">
      <c r="A97">
        <v>96</v>
      </c>
      <c r="B97" t="s">
        <v>154</v>
      </c>
      <c r="C97" t="s">
        <v>167</v>
      </c>
      <c r="D97" t="s">
        <v>120</v>
      </c>
      <c r="K9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(НИЦ «Естественно научные методы в археологии, антропологии и археографии», Лаборатория «Историческая генетика и палеоантропология», Заведующий лабораторией)</v>
      </c>
    </row>
    <row r="98" spans="1:11" x14ac:dyDescent="0.2">
      <c r="A98">
        <v>97</v>
      </c>
      <c r="B98" t="s">
        <v>154</v>
      </c>
      <c r="C98" t="s">
        <v>167</v>
      </c>
      <c r="D98" t="s">
        <v>58</v>
      </c>
      <c r="G98" t="s">
        <v>3</v>
      </c>
      <c r="H98" t="s">
        <v>168</v>
      </c>
      <c r="I98" t="s">
        <v>169</v>
      </c>
      <c r="J98">
        <v>1</v>
      </c>
      <c r="K98" t="str">
        <f>штат[[#This Row],[фамилия]] &amp; " (" &amp; штат[[#This Row],[управление]] &amp; ", " &amp; штат[[#This Row],[отдел]] &amp; ", " &amp; штат[[#This Row],[должность]] &amp; ")"</f>
        <v>Бекулов Синар Хазритович (НИЦ «Естественно научные методы в археологии, антропологии и археографии», Лаборатория «Историческая генетика и палеоантропология», Младший научный сотрудник)</v>
      </c>
    </row>
    <row r="99" spans="1:11" x14ac:dyDescent="0.2">
      <c r="A99">
        <v>98</v>
      </c>
      <c r="B99" t="s">
        <v>154</v>
      </c>
      <c r="C99" t="s">
        <v>170</v>
      </c>
      <c r="D99" t="s">
        <v>171</v>
      </c>
      <c r="E99" t="s">
        <v>172</v>
      </c>
      <c r="G99" t="s">
        <v>3</v>
      </c>
      <c r="H99" t="s">
        <v>59</v>
      </c>
      <c r="I99" t="s">
        <v>173</v>
      </c>
      <c r="J99">
        <v>1</v>
      </c>
      <c r="K99" t="str">
        <f>штат[[#This Row],[фамилия]] &amp; " (" &amp; штат[[#This Row],[управление]] &amp; ", " &amp; штат[[#This Row],[отдел]] &amp; ", " &amp; штат[[#This Row],[должность]] &amp; ")"</f>
        <v>Нагоева Лаура Альбердовна (НИЦ «Естественно научные методы в археологии, антропологии и археографии», Лаборатория «Цифровая палеография», Заведующая лабораторией)</v>
      </c>
    </row>
    <row r="100" spans="1:11" x14ac:dyDescent="0.2">
      <c r="A100">
        <v>99</v>
      </c>
      <c r="B100" t="s">
        <v>154</v>
      </c>
      <c r="C100" t="s">
        <v>170</v>
      </c>
      <c r="D100" t="s">
        <v>102</v>
      </c>
      <c r="E100" t="s">
        <v>144</v>
      </c>
      <c r="G100" t="s">
        <v>12</v>
      </c>
      <c r="I100" t="s">
        <v>174</v>
      </c>
      <c r="J100">
        <v>0.3</v>
      </c>
      <c r="K100" t="str">
        <f>штат[[#This Row],[фамилия]] &amp; " (" &amp; штат[[#This Row],[управление]] &amp; ", " &amp; штат[[#This Row],[отдел]] &amp; ", " &amp; штат[[#This Row],[должность]] &amp; ")"</f>
        <v>Кузьминов Петр Абрамович (НИЦ «Естественно научные методы в археологии, антропологии и археографии», Лаборатория «Цифровая палеография», Ведущий научный сотрудник)</v>
      </c>
    </row>
    <row r="101" spans="1:11" x14ac:dyDescent="0.2">
      <c r="A101">
        <v>100</v>
      </c>
      <c r="B101" t="s">
        <v>154</v>
      </c>
      <c r="C101" t="s">
        <v>170</v>
      </c>
      <c r="D101" t="s">
        <v>88</v>
      </c>
      <c r="E101" t="s">
        <v>89</v>
      </c>
      <c r="G101" t="s">
        <v>12</v>
      </c>
      <c r="I101" t="s">
        <v>175</v>
      </c>
      <c r="J101">
        <v>0.25</v>
      </c>
      <c r="K101" t="str">
        <f>штат[[#This Row],[фамилия]] &amp; " (" &amp; штат[[#This Row],[управление]] &amp; ", " &amp; штат[[#This Row],[отдел]] &amp; ", " &amp; штат[[#This Row],[должность]] &amp; ")"</f>
        <v>Журтова Анжела Ариковна (НИЦ «Естественно научные методы в археологии, антропологии и археографии», Лаборатория «Цифровая палеография», Старший научный сотрудник)</v>
      </c>
    </row>
    <row r="102" spans="1:11" x14ac:dyDescent="0.2">
      <c r="A102">
        <v>101</v>
      </c>
      <c r="B102" t="s">
        <v>154</v>
      </c>
      <c r="C102" t="s">
        <v>170</v>
      </c>
      <c r="D102" t="s">
        <v>159</v>
      </c>
      <c r="E102" t="s">
        <v>172</v>
      </c>
      <c r="G102" t="s">
        <v>3</v>
      </c>
      <c r="I102" t="s">
        <v>173</v>
      </c>
      <c r="K102" t="str">
        <f>штат[[#This Row],[фамилия]] &amp; " (" &amp; штат[[#This Row],[управление]] &amp; ", " &amp; штат[[#This Row],[отдел]] &amp; ", " &amp; штат[[#This Row],[должность]] &amp; ")"</f>
        <v>Нагоева Лаура Альбердовна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3" spans="1:11" x14ac:dyDescent="0.2">
      <c r="A103">
        <v>102</v>
      </c>
      <c r="B103" t="s">
        <v>154</v>
      </c>
      <c r="C103" t="s">
        <v>170</v>
      </c>
      <c r="D103" t="s">
        <v>159</v>
      </c>
      <c r="E103" t="s">
        <v>89</v>
      </c>
      <c r="G103" t="s">
        <v>12</v>
      </c>
      <c r="I103" t="s">
        <v>176</v>
      </c>
      <c r="J103">
        <v>0.5</v>
      </c>
      <c r="K103" t="str">
        <f>штат[[#This Row],[фамилия]] &amp; " (" &amp; штат[[#This Row],[управление]] &amp; ", " &amp; штат[[#This Row],[отдел]] &amp; ", " &amp; штат[[#This Row],[должность]] &amp; ")"</f>
        <v>Новичихин Андрей Михайлович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4" spans="1:11" x14ac:dyDescent="0.2">
      <c r="A104">
        <v>103</v>
      </c>
      <c r="B104" t="s">
        <v>154</v>
      </c>
      <c r="C104" t="s">
        <v>170</v>
      </c>
      <c r="D104" t="s">
        <v>159</v>
      </c>
      <c r="E104" t="s">
        <v>89</v>
      </c>
      <c r="G104" t="s">
        <v>12</v>
      </c>
      <c r="I104" t="s">
        <v>177</v>
      </c>
      <c r="J104">
        <v>0.3</v>
      </c>
      <c r="K104" t="str">
        <f>штат[[#This Row],[фамилия]] &amp; " (" &amp; штат[[#This Row],[управление]] &amp; ", " &amp; штат[[#This Row],[отдел]] &amp; ", " &amp; штат[[#This Row],[должность]] &amp; ")"</f>
        <v>Тахушева Инна Сарабиевна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5" spans="1:11" x14ac:dyDescent="0.2">
      <c r="A105">
        <v>104</v>
      </c>
      <c r="B105" t="s">
        <v>154</v>
      </c>
      <c r="C105" t="s">
        <v>170</v>
      </c>
      <c r="D105" t="s">
        <v>159</v>
      </c>
      <c r="G105" t="s">
        <v>3</v>
      </c>
      <c r="I105" t="s">
        <v>178</v>
      </c>
      <c r="J105">
        <v>0.1</v>
      </c>
      <c r="K105" t="str">
        <f>штат[[#This Row],[фамилия]] &amp; " (" &amp; штат[[#This Row],[управление]] &amp; ", " &amp; штат[[#This Row],[отдел]] &amp; ", " &amp; штат[[#This Row],[должность]] &amp; ")"</f>
        <v>Хаширов Аскер Владиславович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6" spans="1:11" x14ac:dyDescent="0.2">
      <c r="A106">
        <v>105</v>
      </c>
      <c r="B106" t="s">
        <v>154</v>
      </c>
      <c r="C106" t="s">
        <v>170</v>
      </c>
      <c r="D106" t="s">
        <v>58</v>
      </c>
      <c r="G106" t="s">
        <v>12</v>
      </c>
      <c r="I106" t="s">
        <v>179</v>
      </c>
      <c r="J106">
        <v>0.5</v>
      </c>
      <c r="K106" t="str">
        <f>штат[[#This Row],[фамилия]] &amp; " (" &amp; штат[[#This Row],[управление]] &amp; ", " &amp; штат[[#This Row],[отдел]] &amp; ", " &amp; штат[[#This Row],[должность]] &amp; ")"</f>
        <v>Барчо Рустам Азметович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</row>
    <row r="107" spans="1:11" x14ac:dyDescent="0.2">
      <c r="A107">
        <v>106</v>
      </c>
      <c r="B107" t="s">
        <v>154</v>
      </c>
      <c r="C107" t="s">
        <v>170</v>
      </c>
      <c r="D107" t="s">
        <v>58</v>
      </c>
      <c r="G107" t="s">
        <v>3</v>
      </c>
      <c r="I107" t="s">
        <v>180</v>
      </c>
      <c r="J107">
        <v>1</v>
      </c>
      <c r="K107" t="str">
        <f>штат[[#This Row],[фамилия]] &amp; " (" &amp; штат[[#This Row],[управление]] &amp; ", " &amp; штат[[#This Row],[отдел]] &amp; ", " &amp; штат[[#This Row],[должность]] &amp; ")"</f>
        <v>Вороков Анзор Кушумузукович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</row>
    <row r="108" spans="1:11" x14ac:dyDescent="0.2">
      <c r="A108">
        <v>107</v>
      </c>
      <c r="B108" t="s">
        <v>154</v>
      </c>
      <c r="D108" t="s">
        <v>159</v>
      </c>
      <c r="G108" t="s">
        <v>12</v>
      </c>
      <c r="I108" t="s">
        <v>181</v>
      </c>
      <c r="J108">
        <v>0.25</v>
      </c>
      <c r="K108" t="str">
        <f>штат[[#This Row],[фамилия]] &amp; " (" &amp; штат[[#This Row],[управление]] &amp; ", " &amp; штат[[#This Row],[отдел]] &amp; ", " &amp; штат[[#This Row],[должность]] &amp; ")"</f>
        <v>Шаов Азамат Русланович (НИЦ «Естественно научные методы в археологии, антропологии и археографии», , Научный сотрудник)</v>
      </c>
    </row>
    <row r="109" spans="1:11" x14ac:dyDescent="0.2">
      <c r="A109">
        <v>108</v>
      </c>
      <c r="B109" t="s">
        <v>182</v>
      </c>
      <c r="D109" t="s">
        <v>117</v>
      </c>
      <c r="H109" t="s">
        <v>183</v>
      </c>
      <c r="I109" t="s">
        <v>184</v>
      </c>
      <c r="J109">
        <v>0.1</v>
      </c>
      <c r="K109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(НИЦ "Интеллектуальные филологические системы", , Заведующий НИЦ)</v>
      </c>
    </row>
    <row r="110" spans="1:11" x14ac:dyDescent="0.2">
      <c r="A110">
        <v>109</v>
      </c>
      <c r="B110" t="s">
        <v>182</v>
      </c>
      <c r="C110" t="s">
        <v>185</v>
      </c>
      <c r="D110" t="s">
        <v>120</v>
      </c>
      <c r="G110" t="s">
        <v>12</v>
      </c>
      <c r="I110" t="s">
        <v>186</v>
      </c>
      <c r="J110">
        <v>0.5</v>
      </c>
      <c r="K110" t="str">
        <f>штат[[#This Row],[фамилия]] &amp; " (" &amp; штат[[#This Row],[управление]] &amp; ", " &amp; штат[[#This Row],[отдел]] &amp; ", " &amp; штат[[#This Row],[должность]] &amp; ")"</f>
        <v>Бозиев Альберд Тахирович (НИЦ "Интеллектуальные филологические системы", Лаборатория «Системы машинного перевода», Заведующий лабораторией)</v>
      </c>
    </row>
    <row r="111" spans="1:11" x14ac:dyDescent="0.2">
      <c r="A111">
        <v>110</v>
      </c>
      <c r="B111" t="s">
        <v>182</v>
      </c>
      <c r="C111" t="s">
        <v>185</v>
      </c>
      <c r="D111" t="s">
        <v>159</v>
      </c>
      <c r="G111" t="s">
        <v>12</v>
      </c>
      <c r="I111" t="s">
        <v>184</v>
      </c>
      <c r="J111">
        <v>0.1</v>
      </c>
      <c r="K111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(НИЦ "Интеллектуальные филологические системы", Лаборатория «Системы машинного перевода», Научный сотрудник)</v>
      </c>
    </row>
    <row r="112" spans="1:11" x14ac:dyDescent="0.2">
      <c r="A112">
        <v>111</v>
      </c>
      <c r="B112" t="s">
        <v>182</v>
      </c>
      <c r="C112" t="s">
        <v>185</v>
      </c>
      <c r="D112" t="s">
        <v>58</v>
      </c>
      <c r="G112" t="s">
        <v>12</v>
      </c>
      <c r="H112" t="s">
        <v>59</v>
      </c>
      <c r="I112" t="s">
        <v>187</v>
      </c>
      <c r="J112">
        <v>0.25</v>
      </c>
      <c r="K112" t="str">
        <f>штат[[#This Row],[фамилия]] &amp; " (" &amp; штат[[#This Row],[управление]] &amp; ", " &amp; штат[[#This Row],[отдел]] &amp; ", " &amp; штат[[#This Row],[должность]] &amp; ")"</f>
        <v>Дадов Адам Залимович (НИЦ "Интеллектуальные филологические системы", Лаборатория «Системы машинного перевода», Младший научный сотрудник)</v>
      </c>
    </row>
    <row r="113" spans="1:11" x14ac:dyDescent="0.2">
      <c r="A113">
        <v>112</v>
      </c>
      <c r="B113" t="s">
        <v>182</v>
      </c>
      <c r="C113" t="s">
        <v>185</v>
      </c>
      <c r="D113" t="s">
        <v>58</v>
      </c>
      <c r="G113" t="s">
        <v>3</v>
      </c>
      <c r="I113" t="s">
        <v>188</v>
      </c>
      <c r="J113">
        <v>0.25</v>
      </c>
      <c r="K113" t="str">
        <f>штат[[#This Row],[фамилия]] &amp; " (" &amp; штат[[#This Row],[управление]] &amp; ", " &amp; штат[[#This Row],[отдел]] &amp; ", " &amp; штат[[#This Row],[должность]] &amp; ")"</f>
        <v>Джанкылыч Аднян (НИЦ "Интеллектуальные филологические системы", Лаборатория «Системы машинного перевода», Младший научный сотрудник)</v>
      </c>
    </row>
    <row r="114" spans="1:11" x14ac:dyDescent="0.2">
      <c r="A114">
        <v>113</v>
      </c>
      <c r="B114" t="s">
        <v>182</v>
      </c>
      <c r="C114" t="s">
        <v>185</v>
      </c>
      <c r="D114" t="s">
        <v>58</v>
      </c>
      <c r="G114" t="s">
        <v>21</v>
      </c>
      <c r="I114" t="s">
        <v>114</v>
      </c>
      <c r="J114">
        <v>0.2</v>
      </c>
      <c r="K114" t="str">
        <f>штат[[#This Row],[фамилия]] &amp; " (" &amp; штат[[#This Row],[управление]] &amp; ", " &amp; штат[[#This Row],[отдел]] &amp; ", " &amp; штат[[#This Row],[должность]] &amp; ")"</f>
        <v>Сабанова Агнесса Заурбиевна (НИЦ "Интеллектуальные филологические системы", Лаборатория «Системы машинного перевода», Младший научный сотрудник)</v>
      </c>
    </row>
    <row r="115" spans="1:11" x14ac:dyDescent="0.2">
      <c r="A115">
        <v>114</v>
      </c>
      <c r="B115" t="s">
        <v>182</v>
      </c>
      <c r="C115" t="s">
        <v>185</v>
      </c>
      <c r="D115" t="s">
        <v>84</v>
      </c>
      <c r="G115" t="s">
        <v>12</v>
      </c>
      <c r="I115" t="s">
        <v>189</v>
      </c>
      <c r="J115">
        <v>0.1</v>
      </c>
      <c r="K115" t="str">
        <f>штат[[#This Row],[фамилия]] &amp; " (" &amp; штат[[#This Row],[управление]] &amp; ", " &amp; штат[[#This Row],[отдел]] &amp; ", " &amp; штат[[#This Row],[должность]] &amp; ")"</f>
        <v>Энес Ахмед Зюлфикар (НИЦ "Интеллектуальные филологические системы", Лаборатория «Системы машинного перевода», Стажер-исследователь)</v>
      </c>
    </row>
    <row r="116" spans="1:11" x14ac:dyDescent="0.2">
      <c r="A116">
        <v>115</v>
      </c>
      <c r="B116" t="s">
        <v>182</v>
      </c>
      <c r="C116" t="s">
        <v>190</v>
      </c>
      <c r="D116" t="s">
        <v>120</v>
      </c>
      <c r="E116" t="s">
        <v>11</v>
      </c>
      <c r="G116" t="s">
        <v>12</v>
      </c>
      <c r="I116" t="s">
        <v>191</v>
      </c>
      <c r="J116">
        <v>0.3</v>
      </c>
      <c r="K116" t="str">
        <f>штат[[#This Row],[фамилия]] &amp; " (" &amp; штат[[#This Row],[управление]] &amp; ", " &amp; штат[[#This Row],[отдел]] &amp; ", " &amp; штат[[#This Row],[должность]] &amp; ")"</f>
        <v>Лютикова Лариса Адольфовна (НИЦ "Интеллектуальные филологические системы", Лаборатория «Персонализированные лингвистические обучающие системы», Заведующий лабораторией)</v>
      </c>
    </row>
    <row r="117" spans="1:11" x14ac:dyDescent="0.2">
      <c r="A117">
        <v>116</v>
      </c>
      <c r="B117" t="s">
        <v>182</v>
      </c>
      <c r="C117" t="s">
        <v>190</v>
      </c>
      <c r="D117" t="s">
        <v>147</v>
      </c>
      <c r="E117" t="s">
        <v>20</v>
      </c>
      <c r="F117" t="s">
        <v>8</v>
      </c>
      <c r="G117" t="s">
        <v>3</v>
      </c>
      <c r="H117" t="s">
        <v>59</v>
      </c>
      <c r="I117" t="s">
        <v>22</v>
      </c>
      <c r="J117">
        <v>0.5</v>
      </c>
      <c r="K117" t="str">
        <f>штат[[#This Row],[фамилия]] &amp; " (" &amp; штат[[#This Row],[управление]] &amp; ", " &amp; штат[[#This Row],[отдел]] &amp; ", " &amp; штат[[#This Row],[должность]] &amp; ")"</f>
        <v>Улаков Махти Зейтунович (НИЦ "Интеллектуальные филологические системы", Лаборатория «Персонализированные лингвистические обучающие системы», Главный научный сотрудник)</v>
      </c>
    </row>
    <row r="118" spans="1:11" x14ac:dyDescent="0.2">
      <c r="A118">
        <v>117</v>
      </c>
      <c r="B118" t="s">
        <v>182</v>
      </c>
      <c r="C118" t="s">
        <v>190</v>
      </c>
      <c r="D118" t="s">
        <v>102</v>
      </c>
      <c r="E118" t="s">
        <v>20</v>
      </c>
      <c r="G118" t="s">
        <v>3</v>
      </c>
      <c r="I118" t="s">
        <v>192</v>
      </c>
      <c r="J118">
        <v>1</v>
      </c>
      <c r="K118" t="str">
        <f>штат[[#This Row],[фамилия]] &amp; " (" &amp; штат[[#This Row],[управление]] &amp; ", " &amp; штат[[#This Row],[отдел]] &amp; ", " &amp; штат[[#This Row],[должность]] &amp; ")"</f>
        <v>Толгуров Тахир Зейтунович (НИЦ "Интеллектуальные филологические системы", Лаборатория «Персонализированные лингвистические обучающие системы», Ведущий научный сотрудник)</v>
      </c>
    </row>
    <row r="119" spans="1:11" x14ac:dyDescent="0.2">
      <c r="A119">
        <v>118</v>
      </c>
      <c r="B119" t="s">
        <v>182</v>
      </c>
      <c r="C119" t="s">
        <v>190</v>
      </c>
      <c r="D119" t="s">
        <v>58</v>
      </c>
      <c r="G119" t="s">
        <v>12</v>
      </c>
      <c r="I119" t="s">
        <v>164</v>
      </c>
      <c r="J119">
        <v>0.15</v>
      </c>
      <c r="K119" t="str">
        <f>штат[[#This Row],[фамилия]] &amp; " (" &amp; штат[[#This Row],[управление]] &amp; ", " &amp; штат[[#This Row],[отдел]] &amp; ", " &amp; штат[[#This Row],[должность]] &amp; ")"</f>
        <v>Тенгизова Лаура Альбердовна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</row>
    <row r="120" spans="1:11" x14ac:dyDescent="0.2">
      <c r="A120">
        <v>119</v>
      </c>
      <c r="B120" t="s">
        <v>182</v>
      </c>
      <c r="C120" t="s">
        <v>190</v>
      </c>
      <c r="D120" t="s">
        <v>58</v>
      </c>
      <c r="G120" t="s">
        <v>3</v>
      </c>
      <c r="H120" t="s">
        <v>59</v>
      </c>
      <c r="I120" t="s">
        <v>193</v>
      </c>
      <c r="J120">
        <v>0.3</v>
      </c>
      <c r="K120" t="str">
        <f>штат[[#This Row],[фамилия]] &amp; " (" &amp; штат[[#This Row],[управление]] &amp; ", " &amp; штат[[#This Row],[отдел]] &amp; ", " &amp; штат[[#This Row],[должность]] &amp; ")"</f>
        <v>Хацукова Рая Алгериевна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</row>
    <row r="121" spans="1:11" x14ac:dyDescent="0.2">
      <c r="A121">
        <v>120</v>
      </c>
      <c r="B121" t="s">
        <v>194</v>
      </c>
      <c r="D121" t="s">
        <v>117</v>
      </c>
      <c r="E121" t="s">
        <v>195</v>
      </c>
      <c r="G121" t="s">
        <v>54</v>
      </c>
      <c r="I121" t="s">
        <v>196</v>
      </c>
      <c r="K121" t="str">
        <f>штат[[#This Row],[фамилия]] &amp; " (" &amp; штат[[#This Row],[управление]] &amp; ", " &amp; штат[[#This Row],[отдел]] &amp; ", " &amp; штат[[#This Row],[должность]] &amp; ")"</f>
        <v>Кюль Елена Владимировна  (Центр географических исследований, , Заведующий НИЦ)</v>
      </c>
    </row>
    <row r="122" spans="1:11" x14ac:dyDescent="0.2">
      <c r="A122">
        <v>121</v>
      </c>
      <c r="B122" t="s">
        <v>194</v>
      </c>
      <c r="D122" t="s">
        <v>102</v>
      </c>
      <c r="E122" t="s">
        <v>197</v>
      </c>
      <c r="G122" t="s">
        <v>3</v>
      </c>
      <c r="I122" t="s">
        <v>196</v>
      </c>
      <c r="J122">
        <v>1</v>
      </c>
      <c r="K122" t="str">
        <f>штат[[#This Row],[фамилия]] &amp; " (" &amp; штат[[#This Row],[управление]] &amp; ", " &amp; штат[[#This Row],[отдел]] &amp; ", " &amp; штат[[#This Row],[должность]] &amp; ")"</f>
        <v>Кюль Елена Владимировна  (Центр географических исследований, , Ведущий научный сотрудник)</v>
      </c>
    </row>
    <row r="123" spans="1:11" x14ac:dyDescent="0.2">
      <c r="A123">
        <v>122</v>
      </c>
      <c r="B123" t="s">
        <v>194</v>
      </c>
      <c r="C123" t="s">
        <v>198</v>
      </c>
      <c r="D123" t="s">
        <v>120</v>
      </c>
      <c r="E123" t="s">
        <v>11</v>
      </c>
      <c r="G123" t="s">
        <v>54</v>
      </c>
      <c r="I123" t="s">
        <v>199</v>
      </c>
      <c r="K123" t="str">
        <f>штат[[#This Row],[фамилия]] &amp; " (" &amp; штат[[#This Row],[управление]] &amp; ", " &amp; штат[[#This Row],[отдел]] &amp; ", " &amp; штат[[#This Row],[должность]] &amp; ")"</f>
        <v>Корчагина Елена Александровна (Центр географических исследований, Лаборатория "Опасные природные и антропогенные процессы" , Заведующий лабораторией)</v>
      </c>
    </row>
    <row r="124" spans="1:11" x14ac:dyDescent="0.2">
      <c r="A124">
        <v>123</v>
      </c>
      <c r="B124" t="s">
        <v>194</v>
      </c>
      <c r="C124" t="s">
        <v>198</v>
      </c>
      <c r="D124" t="s">
        <v>102</v>
      </c>
      <c r="E124" t="s">
        <v>200</v>
      </c>
      <c r="G124" t="s">
        <v>3</v>
      </c>
      <c r="I124" t="s">
        <v>201</v>
      </c>
      <c r="J124">
        <v>0.2</v>
      </c>
      <c r="K124" t="str">
        <f>штат[[#This Row],[фамилия]] &amp; " (" &amp; штат[[#This Row],[управление]] &amp; ", " &amp; штат[[#This Row],[отдел]] &amp; ", " &amp; штат[[#This Row],[должность]] &amp; ")"</f>
        <v>Атаев Загир Вагитович (Центр географических исследований, Лаборатория "Опасные природные и антропогенные процессы" , Ведущий научный сотрудник)</v>
      </c>
    </row>
    <row r="125" spans="1:11" x14ac:dyDescent="0.2">
      <c r="A125">
        <v>124</v>
      </c>
      <c r="B125" t="s">
        <v>194</v>
      </c>
      <c r="C125" t="s">
        <v>198</v>
      </c>
      <c r="D125" t="s">
        <v>88</v>
      </c>
      <c r="E125" t="s">
        <v>200</v>
      </c>
      <c r="G125" t="s">
        <v>12</v>
      </c>
      <c r="I125" t="s">
        <v>202</v>
      </c>
      <c r="J125">
        <v>0.25</v>
      </c>
      <c r="K125" t="str">
        <f>штат[[#This Row],[фамилия]] &amp; " (" &amp; штат[[#This Row],[управление]] &amp; ", " &amp; штат[[#This Row],[отдел]] &amp; ", " &amp; штат[[#This Row],[должность]] &amp; ")"</f>
        <v>Боброва Дарья Андреевна (Центр географических исследований, Лаборатория "Опасные природные и антропогенные процессы" , Старший научный сотрудник)</v>
      </c>
    </row>
    <row r="126" spans="1:11" x14ac:dyDescent="0.2">
      <c r="A126">
        <v>125</v>
      </c>
      <c r="B126" t="s">
        <v>194</v>
      </c>
      <c r="C126" t="s">
        <v>198</v>
      </c>
      <c r="D126" t="s">
        <v>88</v>
      </c>
      <c r="E126" t="s">
        <v>203</v>
      </c>
      <c r="G126" t="s">
        <v>12</v>
      </c>
      <c r="I126" t="s">
        <v>204</v>
      </c>
      <c r="J126">
        <v>0.25</v>
      </c>
      <c r="K126" t="str">
        <f>штат[[#This Row],[фамилия]] &amp; " (" &amp; штат[[#This Row],[управление]] &amp; ", " &amp; штат[[#This Row],[отдел]] &amp; ", " &amp; штат[[#This Row],[должность]] &amp; ")"</f>
        <v>Гузиев Хусейн Юсупович (Центр географических исследований, Лаборатория "Опасные природные и антропогенные процессы" , Старший научный сотрудник)</v>
      </c>
    </row>
    <row r="127" spans="1:11" x14ac:dyDescent="0.2">
      <c r="A127">
        <v>126</v>
      </c>
      <c r="B127" t="s">
        <v>194</v>
      </c>
      <c r="C127" t="s">
        <v>198</v>
      </c>
      <c r="D127" t="s">
        <v>88</v>
      </c>
      <c r="E127" t="s">
        <v>200</v>
      </c>
      <c r="G127" t="s">
        <v>3</v>
      </c>
      <c r="H127" t="s">
        <v>59</v>
      </c>
      <c r="I127" t="s">
        <v>205</v>
      </c>
      <c r="J127">
        <v>1</v>
      </c>
      <c r="K127" t="str">
        <f>штат[[#This Row],[фамилия]] &amp; " (" &amp; штат[[#This Row],[управление]] &amp; ", " &amp; штат[[#This Row],[отдел]] &amp; ", " &amp; штат[[#This Row],[должность]] &amp; ")"</f>
        <v>Дреева Фатима Робертовна (Центр географических исследований, Лаборатория "Опасные природные и антропогенные процессы" , Старший научный сотрудник)</v>
      </c>
    </row>
    <row r="128" spans="1:11" x14ac:dyDescent="0.2">
      <c r="A128">
        <v>127</v>
      </c>
      <c r="B128" t="s">
        <v>194</v>
      </c>
      <c r="C128" t="s">
        <v>198</v>
      </c>
      <c r="D128" t="s">
        <v>88</v>
      </c>
      <c r="E128" t="s">
        <v>11</v>
      </c>
      <c r="G128" t="s">
        <v>3</v>
      </c>
      <c r="I128" t="s">
        <v>199</v>
      </c>
      <c r="J128">
        <v>1</v>
      </c>
      <c r="K128" t="str">
        <f>штат[[#This Row],[фамилия]] &amp; " (" &amp; штат[[#This Row],[управление]] &amp; ", " &amp; штат[[#This Row],[отдел]] &amp; ", " &amp; штат[[#This Row],[должность]] &amp; ")"</f>
        <v>Корчагина Елена Александровна (Центр географических исследований, Лаборатория "Опасные природные и антропогенные процессы" , Старший научный сотрудник)</v>
      </c>
    </row>
    <row r="129" spans="1:11" x14ac:dyDescent="0.2">
      <c r="A129">
        <v>128</v>
      </c>
      <c r="B129" t="s">
        <v>194</v>
      </c>
      <c r="C129" t="s">
        <v>198</v>
      </c>
      <c r="D129" t="s">
        <v>159</v>
      </c>
      <c r="G129" t="s">
        <v>3</v>
      </c>
      <c r="H129" t="s">
        <v>59</v>
      </c>
      <c r="I129" t="s">
        <v>206</v>
      </c>
      <c r="J129">
        <v>1</v>
      </c>
      <c r="K129" t="str">
        <f>штат[[#This Row],[фамилия]] &amp; " (" &amp; штат[[#This Row],[управление]] &amp; ", " &amp; штат[[#This Row],[отдел]] &amp; ", " &amp; штат[[#This Row],[должность]] &amp; ")"</f>
        <v>Джаппуев Дахир Ратминович (Центр географических исследований, Лаборатория "Опасные природные и антропогенные процессы" , Научный сотрудник)</v>
      </c>
    </row>
    <row r="130" spans="1:11" x14ac:dyDescent="0.2">
      <c r="A130">
        <v>129</v>
      </c>
      <c r="B130" t="s">
        <v>194</v>
      </c>
      <c r="C130" t="s">
        <v>198</v>
      </c>
      <c r="D130" t="s">
        <v>159</v>
      </c>
      <c r="G130" t="s">
        <v>3</v>
      </c>
      <c r="I130" t="s">
        <v>207</v>
      </c>
      <c r="J130">
        <v>0.5</v>
      </c>
      <c r="K130" t="str">
        <f>штат[[#This Row],[фамилия]] &amp; " (" &amp; штат[[#This Row],[управление]] &amp; ", " &amp; штат[[#This Row],[отдел]] &amp; ", " &amp; штат[[#This Row],[должность]] &amp; ")"</f>
        <v>Керимов Ахмат Азретович (Центр географических исследований, Лаборатория "Опасные природные и антропогенные процессы" , Научный сотрудник)</v>
      </c>
    </row>
    <row r="131" spans="1:11" x14ac:dyDescent="0.2">
      <c r="A131">
        <v>130</v>
      </c>
      <c r="B131" t="s">
        <v>194</v>
      </c>
      <c r="C131" t="s">
        <v>198</v>
      </c>
      <c r="D131" t="s">
        <v>159</v>
      </c>
      <c r="G131" t="s">
        <v>3</v>
      </c>
      <c r="H131" t="s">
        <v>59</v>
      </c>
      <c r="I131" t="s">
        <v>208</v>
      </c>
      <c r="J131">
        <v>1</v>
      </c>
      <c r="K131" t="str">
        <f>штат[[#This Row],[фамилия]] &amp; " (" &amp; штат[[#This Row],[управление]] &amp; ", " &amp; штат[[#This Row],[отдел]] &amp; ", " &amp; штат[[#This Row],[должность]] &amp; ")"</f>
        <v>Нирова Залина Султановна (Центр географических исследований, Лаборатория "Опасные природные и антропогенные процессы" , Научный сотрудник)</v>
      </c>
    </row>
    <row r="132" spans="1:11" x14ac:dyDescent="0.2">
      <c r="A132">
        <v>131</v>
      </c>
      <c r="B132" t="s">
        <v>194</v>
      </c>
      <c r="C132" t="s">
        <v>198</v>
      </c>
      <c r="D132" t="s">
        <v>159</v>
      </c>
      <c r="G132" t="s">
        <v>3</v>
      </c>
      <c r="I132" t="s">
        <v>52</v>
      </c>
      <c r="J132">
        <v>0.5</v>
      </c>
      <c r="K132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(Центр географических исследований, Лаборатория "Опасные природные и антропогенные процессы" , Научный сотрудник)</v>
      </c>
    </row>
    <row r="133" spans="1:11" x14ac:dyDescent="0.2">
      <c r="A133">
        <v>132</v>
      </c>
      <c r="B133" t="s">
        <v>194</v>
      </c>
      <c r="C133" t="s">
        <v>198</v>
      </c>
      <c r="D133" t="s">
        <v>159</v>
      </c>
      <c r="G133" t="s">
        <v>3</v>
      </c>
      <c r="H133" t="s">
        <v>59</v>
      </c>
      <c r="I133" t="s">
        <v>209</v>
      </c>
      <c r="J133">
        <v>0.75</v>
      </c>
      <c r="K133" t="str">
        <f>штат[[#This Row],[фамилия]] &amp; " (" &amp; штат[[#This Row],[управление]] &amp; ", " &amp; штат[[#This Row],[отдел]] &amp; ", " &amp; штат[[#This Row],[должность]] &amp; ")"</f>
        <v>Юанов Мурат Темурович (Центр географических исследований, Лаборатория "Опасные природные и антропогенные процессы" , Научный сотрудник)</v>
      </c>
    </row>
    <row r="134" spans="1:11" x14ac:dyDescent="0.2">
      <c r="A134">
        <v>133</v>
      </c>
      <c r="B134" t="s">
        <v>194</v>
      </c>
      <c r="C134" t="s">
        <v>198</v>
      </c>
      <c r="D134" t="s">
        <v>58</v>
      </c>
      <c r="G134" t="s">
        <v>12</v>
      </c>
      <c r="H134" t="s">
        <v>59</v>
      </c>
      <c r="I134" t="s">
        <v>210</v>
      </c>
      <c r="J134">
        <v>0.1</v>
      </c>
      <c r="K134" t="str">
        <f>штат[[#This Row],[фамилия]] &amp; " (" &amp; штат[[#This Row],[управление]] &amp; ", " &amp; штат[[#This Row],[отдел]] &amp; ", " &amp; штат[[#This Row],[должность]] &amp; ")"</f>
        <v>Накацев Алимбек Русланович (Центр географических исследований, Лаборатория "Опасные природные и антропогенные процессы" , Младший научный сотрудник)</v>
      </c>
    </row>
    <row r="135" spans="1:11" x14ac:dyDescent="0.2">
      <c r="A135">
        <v>134</v>
      </c>
      <c r="B135" t="s">
        <v>194</v>
      </c>
      <c r="C135" t="s">
        <v>211</v>
      </c>
      <c r="D135" t="s">
        <v>120</v>
      </c>
      <c r="E135" t="s">
        <v>212</v>
      </c>
      <c r="G135" t="s">
        <v>54</v>
      </c>
      <c r="I135" t="s">
        <v>213</v>
      </c>
      <c r="K135" t="str">
        <f>штат[[#This Row],[фамилия]] &amp; " (" &amp; штат[[#This Row],[управление]] &amp; ", " &amp; штат[[#This Row],[отдел]] &amp; ", " &amp; штат[[#This Row],[должность]] &amp; ")"</f>
        <v>Реутова Нина Васильевна (Центр географических исследований, Лаборатория "Экологическая геохимия", Заведующий лабораторией)</v>
      </c>
    </row>
    <row r="136" spans="1:11" x14ac:dyDescent="0.2">
      <c r="A136">
        <v>135</v>
      </c>
      <c r="B136" t="s">
        <v>194</v>
      </c>
      <c r="C136" t="s">
        <v>211</v>
      </c>
      <c r="D136" t="s">
        <v>102</v>
      </c>
      <c r="E136" t="s">
        <v>212</v>
      </c>
      <c r="G136" t="s">
        <v>3</v>
      </c>
      <c r="I136" t="s">
        <v>213</v>
      </c>
      <c r="J136">
        <v>1</v>
      </c>
      <c r="K136" t="str">
        <f>штат[[#This Row],[фамилия]] &amp; " (" &amp; штат[[#This Row],[управление]] &amp; ", " &amp; штат[[#This Row],[отдел]] &amp; ", " &amp; штат[[#This Row],[должность]] &amp; ")"</f>
        <v>Реутова Нина Васильевна (Центр географических исследований, Лаборатория "Экологическая геохимия", Ведущий научный сотрудник)</v>
      </c>
    </row>
    <row r="137" spans="1:11" x14ac:dyDescent="0.2">
      <c r="A137">
        <v>136</v>
      </c>
      <c r="B137" t="s">
        <v>194</v>
      </c>
      <c r="C137" t="s">
        <v>211</v>
      </c>
      <c r="D137" t="s">
        <v>88</v>
      </c>
      <c r="G137" t="s">
        <v>3</v>
      </c>
      <c r="H137" t="s">
        <v>59</v>
      </c>
      <c r="I137" t="s">
        <v>214</v>
      </c>
      <c r="J137">
        <v>1</v>
      </c>
      <c r="K137" t="str">
        <f>штат[[#This Row],[фамилия]] &amp; " (" &amp; штат[[#This Row],[управление]] &amp; ", " &amp; штат[[#This Row],[отдел]] &amp; ", " &amp; штат[[#This Row],[должность]] &amp; ")"</f>
        <v>Реутова Татьяна Васильевна (Центр географических исследований, Лаборатория "Экологическая геохимия", Старший научный сотрудник)</v>
      </c>
    </row>
    <row r="138" spans="1:11" x14ac:dyDescent="0.2">
      <c r="A138">
        <v>137</v>
      </c>
      <c r="B138" t="s">
        <v>194</v>
      </c>
      <c r="C138" t="s">
        <v>211</v>
      </c>
      <c r="D138" t="s">
        <v>159</v>
      </c>
      <c r="E138" t="s">
        <v>203</v>
      </c>
      <c r="G138" t="s">
        <v>12</v>
      </c>
      <c r="H138" t="s">
        <v>59</v>
      </c>
      <c r="I138" t="s">
        <v>215</v>
      </c>
      <c r="J138">
        <v>0.2</v>
      </c>
      <c r="K138" t="str">
        <f>штат[[#This Row],[фамилия]] &amp; " (" &amp; штат[[#This Row],[управление]] &amp; ", " &amp; штат[[#This Row],[отдел]] &amp; ", " &amp; штат[[#This Row],[должность]] &amp; ")"</f>
        <v>Малаева Марьяна Борисовна  (Центр географических исследований, Лаборатория "Экологическая геохимия", Научный сотрудник)</v>
      </c>
    </row>
    <row r="139" spans="1:11" x14ac:dyDescent="0.2">
      <c r="A139">
        <v>138</v>
      </c>
      <c r="B139" t="s">
        <v>194</v>
      </c>
      <c r="C139" t="s">
        <v>216</v>
      </c>
      <c r="D139" t="s">
        <v>120</v>
      </c>
      <c r="E139" t="s">
        <v>200</v>
      </c>
      <c r="G139" t="s">
        <v>54</v>
      </c>
      <c r="I139" t="s">
        <v>217</v>
      </c>
      <c r="K139" t="str">
        <f>штат[[#This Row],[фамилия]] &amp; " (" &amp; штат[[#This Row],[управление]] &amp; ", " &amp; штат[[#This Row],[отдел]] &amp; ", " &amp; штат[[#This Row],[должность]] &amp; ")"</f>
        <v>Гедуева Марьяна Мартиновна (Центр географических исследований, Лаборатория "Развитие природных и рекреационных ресурсов", Заведующий лабораторией)</v>
      </c>
    </row>
    <row r="140" spans="1:11" x14ac:dyDescent="0.2">
      <c r="A140">
        <v>139</v>
      </c>
      <c r="B140" t="s">
        <v>194</v>
      </c>
      <c r="C140" t="s">
        <v>216</v>
      </c>
      <c r="D140" t="s">
        <v>88</v>
      </c>
      <c r="E140" t="s">
        <v>200</v>
      </c>
      <c r="G140" t="s">
        <v>3</v>
      </c>
      <c r="H140" t="s">
        <v>59</v>
      </c>
      <c r="I140" t="s">
        <v>217</v>
      </c>
      <c r="J140">
        <v>1</v>
      </c>
      <c r="K140" t="str">
        <f>штат[[#This Row],[фамилия]] &amp; " (" &amp; штат[[#This Row],[управление]] &amp; ", " &amp; штат[[#This Row],[отдел]] &amp; ", " &amp; штат[[#This Row],[должность]] &amp; ")"</f>
        <v>Гедуева Марьяна Мартиновна (Центр географических исследований, Лаборатория "Развитие природных и рекреационных ресурсов", Старший научный сотрудник)</v>
      </c>
    </row>
    <row r="141" spans="1:11" x14ac:dyDescent="0.2">
      <c r="A141">
        <v>140</v>
      </c>
      <c r="B141" t="s">
        <v>194</v>
      </c>
      <c r="C141" t="s">
        <v>216</v>
      </c>
      <c r="D141" t="s">
        <v>58</v>
      </c>
      <c r="G141" t="s">
        <v>12</v>
      </c>
      <c r="I141" t="s">
        <v>218</v>
      </c>
      <c r="J141">
        <v>0.25</v>
      </c>
      <c r="K141" t="str">
        <f>штат[[#This Row],[фамилия]] &amp; " (" &amp; штат[[#This Row],[управление]] &amp; ", " &amp; штат[[#This Row],[отдел]] &amp; ", " &amp; штат[[#This Row],[должность]] &amp; ")"</f>
        <v>Каскулова Виолетта Владимировна (Центр географических исследований, Лаборатория "Развитие природных и рекреационных ресурсов", Младший научный сотрудник)</v>
      </c>
    </row>
    <row r="142" spans="1:11" x14ac:dyDescent="0.2">
      <c r="A142">
        <v>141</v>
      </c>
      <c r="B142" t="s">
        <v>194</v>
      </c>
      <c r="C142" t="s">
        <v>219</v>
      </c>
      <c r="D142" t="s">
        <v>120</v>
      </c>
      <c r="E142" t="s">
        <v>200</v>
      </c>
      <c r="G142" t="s">
        <v>54</v>
      </c>
      <c r="I142" t="s">
        <v>205</v>
      </c>
      <c r="K142" t="str">
        <f>штат[[#This Row],[фамилия]] &amp; " (" &amp; штат[[#This Row],[управление]] &amp; ", " &amp; штат[[#This Row],[отдел]] &amp; ", " &amp; штат[[#This Row],[должность]] &amp; ")"</f>
        <v>Дреева Фатима Робертовна (Центр географических исследований, Лаборатория "Пространственное развитие", Заведующий лабораторией)</v>
      </c>
    </row>
    <row r="143" spans="1:11" x14ac:dyDescent="0.2">
      <c r="A143">
        <v>142</v>
      </c>
      <c r="B143" t="s">
        <v>194</v>
      </c>
      <c r="C143" t="s">
        <v>219</v>
      </c>
      <c r="D143" t="s">
        <v>102</v>
      </c>
      <c r="E143" t="s">
        <v>11</v>
      </c>
      <c r="G143" t="s">
        <v>12</v>
      </c>
      <c r="H143" t="s">
        <v>59</v>
      </c>
      <c r="I143" t="s">
        <v>220</v>
      </c>
      <c r="J143">
        <v>0.1</v>
      </c>
      <c r="K143" t="str">
        <f>штат[[#This Row],[фамилия]] &amp; " (" &amp; штат[[#This Row],[управление]] &amp; ", " &amp; штат[[#This Row],[отдел]] &amp; ", " &amp; штат[[#This Row],[должность]] &amp; ")"</f>
        <v>Кудаев Валерий Черимович (Центр географических исследований, Лаборатория "Пространственное развитие", Ведущий научный сотрудник)</v>
      </c>
    </row>
    <row r="144" spans="1:11" x14ac:dyDescent="0.2">
      <c r="A144">
        <v>143</v>
      </c>
      <c r="B144" t="s">
        <v>194</v>
      </c>
      <c r="C144" t="s">
        <v>219</v>
      </c>
      <c r="D144" t="s">
        <v>102</v>
      </c>
      <c r="E144" t="s">
        <v>11</v>
      </c>
      <c r="F144" t="s">
        <v>39</v>
      </c>
      <c r="G144" t="s">
        <v>12</v>
      </c>
      <c r="H144" t="s">
        <v>59</v>
      </c>
      <c r="I144" t="s">
        <v>221</v>
      </c>
      <c r="J144">
        <v>0.25</v>
      </c>
      <c r="K144" t="str">
        <f>штат[[#This Row],[фамилия]] &amp; " (" &amp; штат[[#This Row],[управление]] &amp; ", " &amp; штат[[#This Row],[отдел]] &amp; ", " &amp; штат[[#This Row],[должность]] &amp; ")"</f>
        <v>Буздов Аслан Каральбиевич (Центр географических исследований, Лаборатория "Пространственное развитие", Ведущий научный сотрудник)</v>
      </c>
    </row>
    <row r="145" spans="1:11" x14ac:dyDescent="0.2">
      <c r="A145">
        <v>144</v>
      </c>
      <c r="B145" t="s">
        <v>194</v>
      </c>
      <c r="C145" t="s">
        <v>219</v>
      </c>
      <c r="D145" t="s">
        <v>88</v>
      </c>
      <c r="E145" t="s">
        <v>11</v>
      </c>
      <c r="G145" t="s">
        <v>21</v>
      </c>
      <c r="I145" t="s">
        <v>222</v>
      </c>
      <c r="J145">
        <v>0.25</v>
      </c>
      <c r="K145" t="str">
        <f>штат[[#This Row],[фамилия]] &amp; " (" &amp; штат[[#This Row],[управление]] &amp; ", " &amp; штат[[#This Row],[отдел]] &amp; ", " &amp; штат[[#This Row],[должность]] &amp; ")"</f>
        <v>Кудаева Залина Валерьевна (Центр географических исследований, Лаборатория "Пространственное развитие", Старший научный сотрудник)</v>
      </c>
    </row>
    <row r="146" spans="1:11" x14ac:dyDescent="0.2">
      <c r="A146">
        <v>145</v>
      </c>
      <c r="B146" t="s">
        <v>194</v>
      </c>
      <c r="C146" t="s">
        <v>219</v>
      </c>
      <c r="D146" t="s">
        <v>159</v>
      </c>
      <c r="G146" t="s">
        <v>3</v>
      </c>
      <c r="H146" t="s">
        <v>59</v>
      </c>
      <c r="I146" t="s">
        <v>223</v>
      </c>
      <c r="J146">
        <v>0.75</v>
      </c>
      <c r="K146" t="str">
        <f>штат[[#This Row],[фамилия]] &amp; " (" &amp; штат[[#This Row],[управление]] &amp; ", " &amp; штат[[#This Row],[отдел]] &amp; ", " &amp; штат[[#This Row],[должность]] &amp; ")"</f>
        <v>Увижева Фатима Хасановна (Центр географических исследований, Лаборатория "Пространственное развитие", Научный сотрудник)</v>
      </c>
    </row>
    <row r="147" spans="1:11" x14ac:dyDescent="0.2">
      <c r="A147">
        <v>146</v>
      </c>
      <c r="B147" t="s">
        <v>194</v>
      </c>
      <c r="C147" t="s">
        <v>219</v>
      </c>
      <c r="D147" t="s">
        <v>159</v>
      </c>
      <c r="G147" t="s">
        <v>21</v>
      </c>
      <c r="H147" t="s">
        <v>59</v>
      </c>
      <c r="I147" t="s">
        <v>209</v>
      </c>
      <c r="J147">
        <v>0.25</v>
      </c>
      <c r="K147" t="str">
        <f>штат[[#This Row],[фамилия]] &amp; " (" &amp; штат[[#This Row],[управление]] &amp; ", " &amp; штат[[#This Row],[отдел]] &amp; ", " &amp; штат[[#This Row],[должность]] &amp; ")"</f>
        <v>Юанов Мурат Темурович (Центр географических исследований, Лаборатория "Пространственное развитие", Научный сотрудник)</v>
      </c>
    </row>
    <row r="148" spans="1:11" x14ac:dyDescent="0.2">
      <c r="A148">
        <v>147</v>
      </c>
      <c r="B148" t="s">
        <v>224</v>
      </c>
      <c r="D148" t="s">
        <v>117</v>
      </c>
      <c r="E148" t="s">
        <v>91</v>
      </c>
      <c r="G148" t="s">
        <v>21</v>
      </c>
      <c r="I148" t="s">
        <v>225</v>
      </c>
      <c r="J148">
        <v>0.5</v>
      </c>
      <c r="K148" t="str">
        <f>штат[[#This Row],[фамилия]] &amp; " (" &amp; штат[[#This Row],[управление]] &amp; ", " &amp; штат[[#This Row],[отдел]] &amp; ", " &amp; штат[[#This Row],[должность]] &amp; ")"</f>
        <v>Загазежева Оксана Зауровна (Инжиниринговый центр, , Заведующий НИЦ)</v>
      </c>
    </row>
    <row r="149" spans="1:11" x14ac:dyDescent="0.2">
      <c r="A149">
        <v>148</v>
      </c>
      <c r="B149" t="s">
        <v>224</v>
      </c>
      <c r="D149" t="s">
        <v>102</v>
      </c>
      <c r="E149" t="s">
        <v>91</v>
      </c>
      <c r="G149" t="s">
        <v>3</v>
      </c>
      <c r="I149" t="s">
        <v>225</v>
      </c>
      <c r="J149">
        <v>0.5</v>
      </c>
      <c r="K149" t="str">
        <f>штат[[#This Row],[фамилия]] &amp; " (" &amp; штат[[#This Row],[управление]] &amp; ", " &amp; штат[[#This Row],[отдел]] &amp; ", " &amp; штат[[#This Row],[должность]] &amp; ")"</f>
        <v>Загазежева Оксана Зауровна (Инжиниринговый центр, , Ведущий научный сотрудник)</v>
      </c>
    </row>
    <row r="150" spans="1:11" x14ac:dyDescent="0.2">
      <c r="A150">
        <v>149</v>
      </c>
      <c r="B150" t="s">
        <v>224</v>
      </c>
      <c r="D150" t="s">
        <v>159</v>
      </c>
      <c r="G150" t="s">
        <v>12</v>
      </c>
      <c r="H150" t="s">
        <v>226</v>
      </c>
      <c r="I150" t="s">
        <v>227</v>
      </c>
      <c r="J150">
        <v>0.2</v>
      </c>
      <c r="K150" t="str">
        <f>штат[[#This Row],[фамилия]] &amp; " (" &amp; штат[[#This Row],[управление]] &amp; ", " &amp; штат[[#This Row],[отдел]] &amp; ", " &amp; штат[[#This Row],[должность]] &amp; ")"</f>
        <v>Гонтарь Людмила Олеговна (Инжиниринговый центр, , Научный сотрудник)</v>
      </c>
    </row>
    <row r="151" spans="1:11" x14ac:dyDescent="0.2">
      <c r="A151">
        <v>150</v>
      </c>
      <c r="B151" t="s">
        <v>224</v>
      </c>
      <c r="C151" t="s">
        <v>228</v>
      </c>
      <c r="D151" t="s">
        <v>120</v>
      </c>
      <c r="G151" t="s">
        <v>21</v>
      </c>
      <c r="I151" t="s">
        <v>229</v>
      </c>
      <c r="J151">
        <v>0.5</v>
      </c>
      <c r="K151" t="str">
        <f>штат[[#This Row],[фамилия]] &amp; " (" &amp; штат[[#This Row],[управление]] &amp; ", " &amp; штат[[#This Row],[отдел]] &amp; ", " &amp; штат[[#This Row],[должность]] &amp; ")"</f>
        <v>Край Карина Фаезовна (Инжиниринговый центр, Лаборатория "Модели и методы развития и внедрения инновационных проектов", Заведующий лабораторией)</v>
      </c>
    </row>
    <row r="152" spans="1:11" x14ac:dyDescent="0.2">
      <c r="A152">
        <v>151</v>
      </c>
      <c r="B152" t="s">
        <v>224</v>
      </c>
      <c r="C152" t="s">
        <v>228</v>
      </c>
      <c r="D152" t="s">
        <v>159</v>
      </c>
      <c r="G152" t="s">
        <v>12</v>
      </c>
      <c r="I152" t="s">
        <v>230</v>
      </c>
      <c r="J152">
        <v>0.25</v>
      </c>
      <c r="K152" t="str">
        <f>штат[[#This Row],[фамилия]] &amp; " (" &amp; штат[[#This Row],[управление]] &amp; ", " &amp; штат[[#This Row],[отдел]] &amp; ", " &amp; штат[[#This Row],[должность]] &amp; ")"</f>
        <v>Абанокова Эмма Барасбиевна (Инжиниринговый центр, Лаборатория "Модели и методы развития и внедрения инновационных проектов", Научный сотрудник)</v>
      </c>
    </row>
    <row r="153" spans="1:11" x14ac:dyDescent="0.2">
      <c r="A153">
        <v>152</v>
      </c>
      <c r="B153" t="s">
        <v>224</v>
      </c>
      <c r="C153" t="s">
        <v>228</v>
      </c>
      <c r="D153" t="s">
        <v>159</v>
      </c>
      <c r="G153" t="s">
        <v>3</v>
      </c>
      <c r="I153" t="s">
        <v>229</v>
      </c>
      <c r="J153">
        <v>0.5</v>
      </c>
      <c r="K153" t="str">
        <f>штат[[#This Row],[фамилия]] &amp; " (" &amp; штат[[#This Row],[управление]] &amp; ", " &amp; штат[[#This Row],[отдел]] &amp; ", " &amp; штат[[#This Row],[должность]] &amp; ")"</f>
        <v>Край Карина Фаезовна (Инжиниринговый центр, Лаборатория "Модели и методы развития и внедрения инновационных проектов", Научный сотрудник)</v>
      </c>
    </row>
    <row r="154" spans="1:11" x14ac:dyDescent="0.2">
      <c r="A154">
        <v>153</v>
      </c>
      <c r="B154" t="s">
        <v>224</v>
      </c>
      <c r="C154" t="s">
        <v>228</v>
      </c>
      <c r="D154" t="s">
        <v>159</v>
      </c>
      <c r="G154" t="s">
        <v>3</v>
      </c>
      <c r="I154" t="s">
        <v>231</v>
      </c>
      <c r="J154">
        <v>0.5</v>
      </c>
      <c r="K154" t="str">
        <f>штат[[#This Row],[фамилия]] &amp; " (" &amp; штат[[#This Row],[управление]] &amp; ", " &amp; штат[[#This Row],[отдел]] &amp; ", " &amp; штат[[#This Row],[должность]] &amp; ")"</f>
        <v>Шалова Сатаней Хаутиевна (Инжиниринговый центр, Лаборатория "Модели и методы развития и внедрения инновационных проектов", Научный сотрудник)</v>
      </c>
    </row>
    <row r="155" spans="1:11" x14ac:dyDescent="0.2">
      <c r="A155">
        <v>154</v>
      </c>
      <c r="B155" t="s">
        <v>224</v>
      </c>
      <c r="C155" t="s">
        <v>228</v>
      </c>
      <c r="D155" t="s">
        <v>58</v>
      </c>
      <c r="G155" t="s">
        <v>3</v>
      </c>
      <c r="H155" t="s">
        <v>232</v>
      </c>
      <c r="I155" t="s">
        <v>233</v>
      </c>
      <c r="J155">
        <v>0.5</v>
      </c>
      <c r="K155" t="str">
        <f>штат[[#This Row],[фамилия]] &amp; " (" &amp; штат[[#This Row],[управление]] &amp; ", " &amp; штат[[#This Row],[отдел]] &amp; ", " &amp; штат[[#This Row],[должность]] &amp; ")"</f>
        <v>Бабаев Артур Альбертович (Инжиниринговый центр, Лаборатория "Модели и методы развития и внедрения инновационных проектов", Младший научный сотрудник)</v>
      </c>
    </row>
    <row r="156" spans="1:11" x14ac:dyDescent="0.2">
      <c r="A156">
        <v>155</v>
      </c>
      <c r="B156" t="s">
        <v>224</v>
      </c>
      <c r="C156" t="s">
        <v>228</v>
      </c>
      <c r="D156" t="s">
        <v>58</v>
      </c>
      <c r="G156" t="s">
        <v>3</v>
      </c>
      <c r="H156" t="s">
        <v>108</v>
      </c>
      <c r="I156" t="s">
        <v>234</v>
      </c>
      <c r="J156">
        <v>0.5</v>
      </c>
      <c r="K156" t="str">
        <f>штат[[#This Row],[фамилия]] &amp; " (" &amp; штат[[#This Row],[управление]] &amp; ", " &amp; штат[[#This Row],[отдел]] &amp; ", " &amp; штат[[#This Row],[должность]] &amp; ")"</f>
        <v>Кайсинова Аминат Вячеславовна (Инжиниринговый центр, Лаборатория "Модели и методы развития и внедрения инновационных проектов", Младший научный сотрудник)</v>
      </c>
    </row>
    <row r="157" spans="1:11" x14ac:dyDescent="0.2">
      <c r="A157">
        <v>156</v>
      </c>
      <c r="B157" t="s">
        <v>224</v>
      </c>
      <c r="C157" t="s">
        <v>228</v>
      </c>
      <c r="D157" t="s">
        <v>58</v>
      </c>
      <c r="G157" t="s">
        <v>3</v>
      </c>
      <c r="H157" t="s">
        <v>232</v>
      </c>
      <c r="I157" t="s">
        <v>83</v>
      </c>
      <c r="J157">
        <v>1</v>
      </c>
      <c r="K157" t="str">
        <f>штат[[#This Row],[фамилия]] &amp; " (" &amp; штат[[#This Row],[управление]] &amp; ", " &amp; штат[[#This Row],[отдел]] &amp; ", " &amp; штат[[#This Row],[должность]] &amp; ")"</f>
        <v>Темроков Марк Анатольевич (Инжиниринговый центр, Лаборатория "Модели и методы развития и внедрения инновационных проектов", Младший научный сотрудник)</v>
      </c>
    </row>
    <row r="158" spans="1:11" x14ac:dyDescent="0.2">
      <c r="A158">
        <v>157</v>
      </c>
      <c r="B158" t="s">
        <v>224</v>
      </c>
      <c r="C158" t="s">
        <v>228</v>
      </c>
      <c r="D158" t="s">
        <v>58</v>
      </c>
      <c r="G158" t="s">
        <v>3</v>
      </c>
      <c r="I158" t="s">
        <v>235</v>
      </c>
      <c r="J158">
        <v>1</v>
      </c>
      <c r="K158" t="str">
        <f>штат[[#This Row],[фамилия]] &amp; " (" &amp; штат[[#This Row],[управление]] &amp; ", " &amp; штат[[#This Row],[отдел]] &amp; ", " &amp; штат[[#This Row],[должность]] &amp; ")"</f>
        <v>Хаджиева Мариям Ильясовна (Инжиниринговый центр, Лаборатория "Модели и методы развития и внедрения инновационных проектов", Младший научный сотрудник)</v>
      </c>
    </row>
    <row r="159" spans="1:11" x14ac:dyDescent="0.2">
      <c r="A159">
        <v>158</v>
      </c>
      <c r="B159" t="s">
        <v>224</v>
      </c>
      <c r="C159" t="s">
        <v>228</v>
      </c>
      <c r="D159" t="s">
        <v>84</v>
      </c>
      <c r="G159" t="s">
        <v>3</v>
      </c>
      <c r="H159" t="s">
        <v>236</v>
      </c>
      <c r="I159" t="s">
        <v>237</v>
      </c>
      <c r="J159">
        <v>0.25</v>
      </c>
      <c r="K159" t="str">
        <f>штат[[#This Row],[фамилия]] &amp; " (" &amp; штат[[#This Row],[управление]] &amp; ", " &amp; штат[[#This Row],[отдел]] &amp; ", " &amp; штат[[#This Row],[должность]] &amp; ")"</f>
        <v>Ахметова Диана Заурбековна (Инжиниринговый центр, Лаборатория "Модели и методы развития и внедрения инновационных проектов", Стажер-исследователь)</v>
      </c>
    </row>
    <row r="160" spans="1:11" x14ac:dyDescent="0.2">
      <c r="A160">
        <v>159</v>
      </c>
      <c r="B160" t="s">
        <v>224</v>
      </c>
      <c r="C160" t="s">
        <v>228</v>
      </c>
      <c r="D160" t="s">
        <v>84</v>
      </c>
      <c r="G160" t="s">
        <v>12</v>
      </c>
      <c r="H160" t="s">
        <v>238</v>
      </c>
      <c r="I160" t="s">
        <v>239</v>
      </c>
      <c r="J160">
        <v>0.3</v>
      </c>
      <c r="K160" t="str">
        <f>штат[[#This Row],[фамилия]] &amp; " (" &amp; штат[[#This Row],[управление]] &amp; ", " &amp; штат[[#This Row],[отдел]] &amp; ", " &amp; штат[[#This Row],[должность]] &amp; ")"</f>
        <v>Журтова Алена Хачимовна (Инжиниринговый центр, Лаборатория "Модели и методы развития и внедрения инновационных проектов", Стажер-исследователь)</v>
      </c>
    </row>
    <row r="161" spans="1:11" x14ac:dyDescent="0.2">
      <c r="A161">
        <v>160</v>
      </c>
      <c r="B161" t="s">
        <v>224</v>
      </c>
      <c r="C161" t="s">
        <v>228</v>
      </c>
      <c r="D161" t="s">
        <v>84</v>
      </c>
      <c r="G161" t="s">
        <v>3</v>
      </c>
      <c r="I161" t="s">
        <v>240</v>
      </c>
      <c r="J161">
        <v>0.1</v>
      </c>
      <c r="K161" t="str">
        <f>штат[[#This Row],[фамилия]] &amp; " (" &amp; штат[[#This Row],[управление]] &amp; ", " &amp; штат[[#This Row],[отдел]] &amp; ", " &amp; штат[[#This Row],[должность]] &amp; ")"</f>
        <v>Чилов Рустам Адальбиевич (Инжиниринговый центр, Лаборатория "Модели и методы развития и внедрения инновационных проектов", Стажер-исследователь)</v>
      </c>
    </row>
    <row r="162" spans="1:11" x14ac:dyDescent="0.2">
      <c r="A162">
        <v>161</v>
      </c>
      <c r="B162" t="s">
        <v>224</v>
      </c>
      <c r="C162" t="s">
        <v>241</v>
      </c>
      <c r="D162" t="s">
        <v>88</v>
      </c>
      <c r="E162" t="s">
        <v>91</v>
      </c>
      <c r="G162" t="s">
        <v>12</v>
      </c>
      <c r="I162" t="s">
        <v>92</v>
      </c>
      <c r="J162">
        <v>0.1</v>
      </c>
      <c r="K162" t="str">
        <f>штат[[#This Row],[фамилия]] &amp; " (" &amp; штат[[#This Row],[управление]] &amp; ", " &amp; штат[[#This Row],[отдел]] &amp; ", " &amp; штат[[#This Row],[должность]] &amp; ")"</f>
        <v>Думанова Аминат Хасеновна (Инжиниринговый центр, Лаборатория "Маркетинг инновационных разработок", Старший научный сотрудник)</v>
      </c>
    </row>
    <row r="163" spans="1:11" x14ac:dyDescent="0.2">
      <c r="A163">
        <v>162</v>
      </c>
      <c r="B163" t="s">
        <v>224</v>
      </c>
      <c r="C163" t="s">
        <v>241</v>
      </c>
      <c r="D163" t="s">
        <v>84</v>
      </c>
      <c r="G163" t="s">
        <v>3</v>
      </c>
      <c r="I163" t="s">
        <v>242</v>
      </c>
      <c r="J163">
        <v>0.6</v>
      </c>
      <c r="K163" t="str">
        <f>штат[[#This Row],[фамилия]] &amp; " (" &amp; штат[[#This Row],[управление]] &amp; ", " &amp; штат[[#This Row],[отдел]] &amp; ", " &amp; штат[[#This Row],[должность]] &amp; ")"</f>
        <v>Баширова Камила Ильясовна (Инжиниринговый центр, Лаборатория "Маркетинг инновационных разработок", Стажер-исследователь)</v>
      </c>
    </row>
    <row r="164" spans="1:11" x14ac:dyDescent="0.2">
      <c r="A164">
        <v>163</v>
      </c>
      <c r="B164" t="s">
        <v>224</v>
      </c>
      <c r="C164" t="s">
        <v>241</v>
      </c>
      <c r="D164" t="s">
        <v>82</v>
      </c>
      <c r="G164" t="s">
        <v>21</v>
      </c>
      <c r="I164" t="s">
        <v>55</v>
      </c>
      <c r="J164">
        <v>0.5</v>
      </c>
      <c r="K164" t="str">
        <f>штат[[#This Row],[фамилия]] &amp; " (" &amp; штат[[#This Row],[управление]] &amp; ", " &amp; штат[[#This Row],[отдел]] &amp; ", " &amp; штат[[#This Row],[должность]] &amp; ")"</f>
        <v>Жигунов Борис Хусенович (Инжиниринговый центр, Лаборатория "Маркетинг инновационных разработок", Старший специалист)</v>
      </c>
    </row>
    <row r="165" spans="1:11" x14ac:dyDescent="0.2">
      <c r="A165">
        <v>164</v>
      </c>
      <c r="B165" t="s">
        <v>224</v>
      </c>
      <c r="C165" t="s">
        <v>243</v>
      </c>
      <c r="D165" t="s">
        <v>120</v>
      </c>
      <c r="G165" t="s">
        <v>21</v>
      </c>
      <c r="I165" t="s">
        <v>244</v>
      </c>
      <c r="J165">
        <v>0.5</v>
      </c>
      <c r="K165" t="str">
        <f>штат[[#This Row],[фамилия]] &amp; " (" &amp; штат[[#This Row],[управление]] &amp; ", " &amp; штат[[#This Row],[отдел]] &amp; ", " &amp; штат[[#This Row],[должность]] &amp; ")"</f>
        <v>Бароков Хазретали Ауесович (Инжиниринговый центр, Лаборатория "Инжиниринг беспилотных робототехнических комплексов", Заведующий лабораторией)</v>
      </c>
    </row>
    <row r="166" spans="1:11" x14ac:dyDescent="0.2">
      <c r="A166">
        <v>165</v>
      </c>
      <c r="B166" t="s">
        <v>224</v>
      </c>
      <c r="C166" t="s">
        <v>243</v>
      </c>
      <c r="D166" t="s">
        <v>88</v>
      </c>
      <c r="E166" t="s">
        <v>2</v>
      </c>
      <c r="G166" t="s">
        <v>12</v>
      </c>
      <c r="I166" t="s">
        <v>14</v>
      </c>
      <c r="J166">
        <v>0.1</v>
      </c>
      <c r="K166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(Инжиниринговый центр, Лаборатория "Инжиниринг беспилотных робототехнических комплексов", Старший научный сотрудник)</v>
      </c>
    </row>
    <row r="167" spans="1:11" x14ac:dyDescent="0.2">
      <c r="A167">
        <v>166</v>
      </c>
      <c r="B167" t="s">
        <v>224</v>
      </c>
      <c r="C167" t="s">
        <v>243</v>
      </c>
      <c r="D167" t="s">
        <v>159</v>
      </c>
      <c r="G167" t="s">
        <v>3</v>
      </c>
      <c r="H167" t="s">
        <v>59</v>
      </c>
      <c r="I167" t="s">
        <v>244</v>
      </c>
      <c r="J167">
        <v>0.5</v>
      </c>
      <c r="K167" t="str">
        <f>штат[[#This Row],[фамилия]] &amp; " (" &amp; штат[[#This Row],[управление]] &amp; ", " &amp; штат[[#This Row],[отдел]] &amp; ", " &amp; штат[[#This Row],[должность]] &amp; ")"</f>
        <v>Бароков Хазретали Ауесович (Инжиниринговый центр, Лаборатория "Инжиниринг беспилотных робототехнических комплексов", Научный сотрудник)</v>
      </c>
    </row>
    <row r="168" spans="1:11" x14ac:dyDescent="0.2">
      <c r="A168">
        <v>167</v>
      </c>
      <c r="B168" t="s">
        <v>224</v>
      </c>
      <c r="C168" t="s">
        <v>243</v>
      </c>
      <c r="D168" t="s">
        <v>159</v>
      </c>
      <c r="G168" t="s">
        <v>3</v>
      </c>
      <c r="H168" t="s">
        <v>59</v>
      </c>
      <c r="I168" t="s">
        <v>245</v>
      </c>
      <c r="J168">
        <v>0.5</v>
      </c>
      <c r="K168" t="str">
        <f>штат[[#This Row],[фамилия]] &amp; " (" &amp; штат[[#This Row],[управление]] &amp; ", " &amp; штат[[#This Row],[отдел]] &amp; ", " &amp; штат[[#This Row],[должность]] &amp; ")"</f>
        <v>Мамбетов Идар Арсенович (Инжиниринговый центр, Лаборатория "Инжиниринг беспилотных робототехнических комплексов", Научный сотрудник)</v>
      </c>
    </row>
    <row r="169" spans="1:11" x14ac:dyDescent="0.2">
      <c r="A169">
        <v>168</v>
      </c>
      <c r="B169" t="s">
        <v>224</v>
      </c>
      <c r="C169" t="s">
        <v>243</v>
      </c>
      <c r="D169" t="s">
        <v>58</v>
      </c>
      <c r="G169" t="s">
        <v>21</v>
      </c>
      <c r="I169" t="s">
        <v>246</v>
      </c>
      <c r="J169">
        <v>0.2</v>
      </c>
      <c r="K169" t="str">
        <f>штат[[#This Row],[фамилия]] &amp; " (" &amp; штат[[#This Row],[управление]] &amp; ", " &amp; штат[[#This Row],[отдел]] &amp; ", " &amp; штат[[#This Row],[должность]] &amp; ")"</f>
        <v>Унагасов Алим Ахмедханович (Инжиниринговый центр, Лаборатория "Инжиниринг беспилотных робототехнических комплексов", Младший научный сотрудник)</v>
      </c>
    </row>
    <row r="170" spans="1:11" x14ac:dyDescent="0.2">
      <c r="A170">
        <v>169</v>
      </c>
      <c r="B170" t="s">
        <v>224</v>
      </c>
      <c r="C170" t="s">
        <v>243</v>
      </c>
      <c r="D170" t="s">
        <v>84</v>
      </c>
      <c r="G170" t="s">
        <v>3</v>
      </c>
      <c r="I170" t="s">
        <v>247</v>
      </c>
      <c r="J170">
        <v>0.25</v>
      </c>
      <c r="K170" t="str">
        <f>штат[[#This Row],[фамилия]] &amp; " (" &amp; штат[[#This Row],[управление]] &amp; ", " &amp; штат[[#This Row],[отдел]] &amp; ", " &amp; штат[[#This Row],[должность]] &amp; ")"</f>
        <v>Кинай Алимарт (Инжиниринговый центр, Лаборатория "Инжиниринг беспилотных робототехнических комплексов", Стажер-исследователь)</v>
      </c>
    </row>
    <row r="171" spans="1:11" x14ac:dyDescent="0.2">
      <c r="A171">
        <v>170</v>
      </c>
      <c r="B171" t="s">
        <v>224</v>
      </c>
      <c r="C171" t="s">
        <v>243</v>
      </c>
      <c r="D171" t="s">
        <v>139</v>
      </c>
      <c r="G171" t="s">
        <v>21</v>
      </c>
      <c r="I171" t="s">
        <v>248</v>
      </c>
      <c r="J171">
        <v>0.25</v>
      </c>
      <c r="K171" t="str">
        <f>штат[[#This Row],[фамилия]] &amp; " (" &amp; штат[[#This Row],[управление]] &amp; ", " &amp; штат[[#This Row],[отдел]] &amp; ", " &amp; штат[[#This Row],[должность]] &amp; ")"</f>
        <v>Кантиев Заурбек Юрьевич (Инжиниринговый центр, Лаборатория "Инжиниринг беспилотных робототехнических комплексов", Старший лаборант)</v>
      </c>
    </row>
    <row r="172" spans="1:11" x14ac:dyDescent="0.2">
      <c r="A172">
        <v>171</v>
      </c>
      <c r="B172" t="s">
        <v>224</v>
      </c>
      <c r="C172" t="s">
        <v>249</v>
      </c>
      <c r="D172" t="s">
        <v>120</v>
      </c>
      <c r="G172" t="s">
        <v>54</v>
      </c>
      <c r="H172" t="s">
        <v>250</v>
      </c>
      <c r="I172" t="s">
        <v>251</v>
      </c>
      <c r="K172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(Инжиниринговый центр, Лаборатория "Испытательный полигон рапределенного типа", Заведующий лабораторией)</v>
      </c>
    </row>
    <row r="173" spans="1:11" x14ac:dyDescent="0.2">
      <c r="A173">
        <v>172</v>
      </c>
      <c r="B173" t="s">
        <v>224</v>
      </c>
      <c r="C173" t="s">
        <v>249</v>
      </c>
      <c r="D173" t="s">
        <v>58</v>
      </c>
      <c r="G173" t="s">
        <v>3</v>
      </c>
      <c r="I173" t="s">
        <v>252</v>
      </c>
      <c r="J173">
        <v>0.8</v>
      </c>
      <c r="K173" t="str">
        <f>штат[[#This Row],[фамилия]] &amp; " (" &amp; штат[[#This Row],[управление]] &amp; ", " &amp; штат[[#This Row],[отдел]] &amp; ", " &amp; штат[[#This Row],[должность]] &amp; ")"</f>
        <v>Махошев Артур Ахматович (Инжиниринговый центр, Лаборатория "Испытательный полигон рапределенного типа", Младший научный сотрудник)</v>
      </c>
    </row>
    <row r="174" spans="1:11" x14ac:dyDescent="0.2">
      <c r="A174">
        <v>173</v>
      </c>
      <c r="B174" t="s">
        <v>224</v>
      </c>
      <c r="C174" t="s">
        <v>253</v>
      </c>
      <c r="D174" t="s">
        <v>254</v>
      </c>
      <c r="G174" t="s">
        <v>54</v>
      </c>
      <c r="H174" t="s">
        <v>255</v>
      </c>
      <c r="I174" t="s">
        <v>251</v>
      </c>
      <c r="K174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(Инжиниринговый центр, Центр коллективного пользования, Заведующий ЦКП)</v>
      </c>
    </row>
    <row r="175" spans="1:11" x14ac:dyDescent="0.2">
      <c r="A175">
        <v>174</v>
      </c>
      <c r="B175" t="s">
        <v>224</v>
      </c>
      <c r="C175" t="s">
        <v>253</v>
      </c>
      <c r="D175" t="s">
        <v>84</v>
      </c>
      <c r="G175" t="s">
        <v>12</v>
      </c>
      <c r="I175" t="s">
        <v>256</v>
      </c>
      <c r="J175">
        <v>0.2</v>
      </c>
      <c r="K175" t="str">
        <f>штат[[#This Row],[фамилия]] &amp; " (" &amp; штат[[#This Row],[управление]] &amp; ", " &amp; штат[[#This Row],[отдел]] &amp; ", " &amp; штат[[#This Row],[должность]] &amp; ")"</f>
        <v>Чупов Александр Сергеевич (Инжиниринговый центр, Центр коллективного пользования, Стажер-исследователь)</v>
      </c>
    </row>
    <row r="176" spans="1:11" x14ac:dyDescent="0.2">
      <c r="A176">
        <v>175</v>
      </c>
      <c r="B176" t="s">
        <v>224</v>
      </c>
      <c r="C176" t="s">
        <v>257</v>
      </c>
      <c r="D176" t="s">
        <v>258</v>
      </c>
      <c r="G176" t="s">
        <v>3</v>
      </c>
      <c r="I176" t="s">
        <v>259</v>
      </c>
      <c r="J176">
        <v>1</v>
      </c>
      <c r="K176" t="str">
        <f>штат[[#This Row],[фамилия]] &amp; " (" &amp; штат[[#This Row],[управление]] &amp; ", " &amp; штат[[#This Row],[отдел]] &amp; ", " &amp; штат[[#This Row],[должность]] &amp; ")"</f>
        <v>Бейтуганова Анжелика Мухамедовна (Инжиниринговый центр, Редакционно-издательский отдел, Заведующий РИО)</v>
      </c>
    </row>
    <row r="177" spans="1:11" x14ac:dyDescent="0.2">
      <c r="A177">
        <v>176</v>
      </c>
      <c r="B177" t="s">
        <v>224</v>
      </c>
      <c r="C177" t="s">
        <v>257</v>
      </c>
      <c r="D177" t="s">
        <v>260</v>
      </c>
      <c r="G177" t="s">
        <v>3</v>
      </c>
      <c r="I177" t="s">
        <v>261</v>
      </c>
      <c r="J177">
        <v>1</v>
      </c>
      <c r="K177" t="str">
        <f>штат[[#This Row],[фамилия]] &amp; " (" &amp; штат[[#This Row],[управление]] &amp; ", " &amp; штат[[#This Row],[отдел]] &amp; ", " &amp; штат[[#This Row],[должность]] &amp; ")"</f>
        <v>Токова Анастасия Ибрагимовна (Инжиниринговый центр, Редакционно-издательский отдел, Главный специалист)</v>
      </c>
    </row>
    <row r="178" spans="1:11" x14ac:dyDescent="0.2">
      <c r="A178">
        <v>177</v>
      </c>
      <c r="B178" t="s">
        <v>224</v>
      </c>
      <c r="C178" t="s">
        <v>257</v>
      </c>
      <c r="D178" t="s">
        <v>49</v>
      </c>
      <c r="G178" t="s">
        <v>12</v>
      </c>
      <c r="I178" t="s">
        <v>262</v>
      </c>
      <c r="J178">
        <v>0.5</v>
      </c>
      <c r="K178" t="str">
        <f>штат[[#This Row],[фамилия]] &amp; " (" &amp; штат[[#This Row],[управление]] &amp; ", " &amp; штат[[#This Row],[отдел]] &amp; ", " &amp; штат[[#This Row],[должность]] &amp; ")"</f>
        <v>Энеева Лиана Магометовна (Инжиниринговый центр, Редакционно-издательский отдел, Ведущий специалист)</v>
      </c>
    </row>
    <row r="179" spans="1:11" x14ac:dyDescent="0.2">
      <c r="A179">
        <v>178</v>
      </c>
      <c r="B179" t="s">
        <v>224</v>
      </c>
      <c r="C179" t="s">
        <v>257</v>
      </c>
      <c r="D179" t="s">
        <v>82</v>
      </c>
      <c r="G179" t="s">
        <v>12</v>
      </c>
      <c r="I179" t="s">
        <v>263</v>
      </c>
      <c r="J179">
        <v>0.4</v>
      </c>
      <c r="K179" t="str">
        <f>штат[[#This Row],[фамилия]] &amp; " (" &amp; штат[[#This Row],[управление]] &amp; ", " &amp; штат[[#This Row],[отдел]] &amp; ", " &amp; штат[[#This Row],[должность]] &amp; ")"</f>
        <v>Канукоева Лариса Башировна (Инжиниринговый центр, Редакционно-издательский отдел, Старший специалист)</v>
      </c>
    </row>
    <row r="180" spans="1:11" x14ac:dyDescent="0.2">
      <c r="A180">
        <v>179</v>
      </c>
      <c r="B180" t="s">
        <v>224</v>
      </c>
      <c r="C180" t="s">
        <v>257</v>
      </c>
      <c r="D180" t="s">
        <v>82</v>
      </c>
      <c r="G180" t="s">
        <v>12</v>
      </c>
      <c r="I180" t="s">
        <v>264</v>
      </c>
      <c r="J180">
        <v>0.2</v>
      </c>
      <c r="K180" t="str">
        <f>штат[[#This Row],[фамилия]] &amp; " (" &amp; штат[[#This Row],[управление]] &amp; ", " &amp; штат[[#This Row],[отдел]] &amp; ", " &amp; штат[[#This Row],[должность]] &amp; ")"</f>
        <v>Керимова Раузат Абдуллаховна (Инжиниринговый центр, Редакционно-издательский отдел, Старший специалист)</v>
      </c>
    </row>
    <row r="181" spans="1:11" x14ac:dyDescent="0.2">
      <c r="A181">
        <v>180</v>
      </c>
      <c r="B181" t="s">
        <v>265</v>
      </c>
      <c r="D181" t="s">
        <v>117</v>
      </c>
      <c r="E181" t="s">
        <v>11</v>
      </c>
      <c r="I181" t="s">
        <v>266</v>
      </c>
      <c r="J181">
        <v>0.1</v>
      </c>
      <c r="K181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интегрированные информационно-управляющие системы", , Заведующий НИЦ)</v>
      </c>
    </row>
    <row r="182" spans="1:11" x14ac:dyDescent="0.2">
      <c r="A182">
        <v>181</v>
      </c>
      <c r="B182" t="s">
        <v>265</v>
      </c>
      <c r="D182" t="s">
        <v>102</v>
      </c>
      <c r="E182" t="s">
        <v>11</v>
      </c>
      <c r="I182" t="s">
        <v>266</v>
      </c>
      <c r="J182">
        <v>0.1</v>
      </c>
      <c r="K182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интегрированные информационно-управляющие системы", , Ведущий научный сотрудник)</v>
      </c>
    </row>
    <row r="183" spans="1:11" x14ac:dyDescent="0.2">
      <c r="A183">
        <v>182</v>
      </c>
      <c r="B183" t="s">
        <v>265</v>
      </c>
      <c r="C183" t="s">
        <v>267</v>
      </c>
      <c r="D183" t="s">
        <v>120</v>
      </c>
      <c r="E183" t="s">
        <v>11</v>
      </c>
      <c r="G183" t="s">
        <v>54</v>
      </c>
      <c r="I183" t="s">
        <v>13</v>
      </c>
      <c r="K183" t="str">
        <f>штат[[#This Row],[фамилия]] &amp; " (" &amp; штат[[#This Row],[управление]] &amp; ", " &amp; штат[[#This Row],[отдел]] &amp; ", " &amp; штат[[#This Row],[должность]] &amp; ")"</f>
        <v>Бжихатлов Кантемир Чамалович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Заведующий лабораторией)</v>
      </c>
    </row>
    <row r="184" spans="1:11" x14ac:dyDescent="0.2">
      <c r="A184">
        <v>183</v>
      </c>
      <c r="B184" t="s">
        <v>265</v>
      </c>
      <c r="C184" t="s">
        <v>267</v>
      </c>
      <c r="D184" t="s">
        <v>102</v>
      </c>
      <c r="E184" t="s">
        <v>20</v>
      </c>
      <c r="F184" t="s">
        <v>8</v>
      </c>
      <c r="G184" t="s">
        <v>3</v>
      </c>
      <c r="I184" t="s">
        <v>268</v>
      </c>
      <c r="J184">
        <v>0.25</v>
      </c>
      <c r="K184" t="str">
        <f>штат[[#This Row],[фамилия]] &amp; " (" &amp; штат[[#This Row],[управление]] &amp; ", " &amp; штат[[#This Row],[отдел]] &amp; ", " &amp; штат[[#This Row],[должность]] &amp; ")"</f>
        <v>Шевлоков Вячеслав Аманович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Ведущий научный сотрудник)</v>
      </c>
    </row>
    <row r="185" spans="1:11" x14ac:dyDescent="0.2">
      <c r="A185">
        <v>184</v>
      </c>
      <c r="B185" t="s">
        <v>265</v>
      </c>
      <c r="C185" t="s">
        <v>267</v>
      </c>
      <c r="D185" t="s">
        <v>159</v>
      </c>
      <c r="G185" t="s">
        <v>12</v>
      </c>
      <c r="H185" t="s">
        <v>269</v>
      </c>
      <c r="I185" t="s">
        <v>270</v>
      </c>
      <c r="J185">
        <v>0.25</v>
      </c>
      <c r="K185" t="str">
        <f>штат[[#This Row],[фамилия]] &amp; " (" &amp; штат[[#This Row],[управление]] &amp; ", " &amp; штат[[#This Row],[отдел]] &amp; ", " &amp; штат[[#This Row],[должность]] &amp; ")"</f>
        <v>Ахматов Зариф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6" spans="1:11" x14ac:dyDescent="0.2">
      <c r="A186">
        <v>185</v>
      </c>
      <c r="B186" t="s">
        <v>265</v>
      </c>
      <c r="C186" t="s">
        <v>267</v>
      </c>
      <c r="D186" t="s">
        <v>159</v>
      </c>
      <c r="G186" t="s">
        <v>12</v>
      </c>
      <c r="H186" t="s">
        <v>269</v>
      </c>
      <c r="I186" t="s">
        <v>271</v>
      </c>
      <c r="J186">
        <v>0.25</v>
      </c>
      <c r="K186" t="str">
        <f>штат[[#This Row],[фамилия]] &amp; " (" &amp; штат[[#This Row],[управление]] &amp; ", " &amp; штат[[#This Row],[отдел]] &amp; ", " &amp; штат[[#This Row],[должность]] &amp; ")"</f>
        <v>Ахматов Зейтун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7" spans="1:11" x14ac:dyDescent="0.2">
      <c r="A187">
        <v>186</v>
      </c>
      <c r="B187" t="s">
        <v>265</v>
      </c>
      <c r="C187" t="s">
        <v>267</v>
      </c>
      <c r="D187" t="s">
        <v>159</v>
      </c>
      <c r="G187" t="s">
        <v>3</v>
      </c>
      <c r="H187" t="s">
        <v>59</v>
      </c>
      <c r="I187" t="s">
        <v>272</v>
      </c>
      <c r="J187">
        <v>1</v>
      </c>
      <c r="K187" t="str">
        <f>штат[[#This Row],[фамилия]] &amp; " (" &amp; штат[[#This Row],[управление]] &amp; ", " &amp; штат[[#This Row],[отдел]] &amp; ", " &amp; штат[[#This Row],[должность]] &amp; ")"</f>
        <v>Канкулов Султан Ахмедович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8" spans="1:11" x14ac:dyDescent="0.2">
      <c r="A188">
        <v>187</v>
      </c>
      <c r="B188" t="s">
        <v>265</v>
      </c>
      <c r="C188" t="s">
        <v>267</v>
      </c>
      <c r="D188" t="s">
        <v>159</v>
      </c>
      <c r="G188" t="s">
        <v>12</v>
      </c>
      <c r="H188" t="s">
        <v>273</v>
      </c>
      <c r="I188" t="s">
        <v>251</v>
      </c>
      <c r="J188">
        <v>0.2</v>
      </c>
      <c r="K188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9" spans="1:11" x14ac:dyDescent="0.2">
      <c r="A189">
        <v>188</v>
      </c>
      <c r="B189" t="s">
        <v>265</v>
      </c>
      <c r="C189" t="s">
        <v>267</v>
      </c>
      <c r="D189" t="s">
        <v>159</v>
      </c>
      <c r="G189" t="s">
        <v>21</v>
      </c>
      <c r="I189" t="s">
        <v>35</v>
      </c>
      <c r="J189">
        <v>0.5</v>
      </c>
      <c r="K189" t="str">
        <f>штат[[#This Row],[фамилия]] &amp; " (" &amp; штат[[#This Row],[управление]] &amp; ", " &amp; штат[[#This Row],[отдел]] &amp; ", " &amp; штат[[#This Row],[должность]] &amp; ")"</f>
        <v>Хапова Мадина Аликовна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90" spans="1:11" x14ac:dyDescent="0.2">
      <c r="A190">
        <v>189</v>
      </c>
      <c r="B190" t="s">
        <v>265</v>
      </c>
      <c r="C190" t="s">
        <v>267</v>
      </c>
      <c r="D190" t="s">
        <v>58</v>
      </c>
      <c r="G190" t="s">
        <v>3</v>
      </c>
      <c r="I190" t="s">
        <v>274</v>
      </c>
      <c r="J190">
        <v>1</v>
      </c>
      <c r="K190" t="str">
        <f>штат[[#This Row],[фамилия]] &amp; " (" &amp; штат[[#This Row],[управление]] &amp; ", " &amp; штат[[#This Row],[отдел]] &amp; ", " &amp; штат[[#This Row],[должность]] &amp; ")"</f>
        <v>Абазоков Мухамед Адмирович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1" spans="1:11" x14ac:dyDescent="0.2">
      <c r="A191">
        <v>190</v>
      </c>
      <c r="B191" t="s">
        <v>265</v>
      </c>
      <c r="C191" t="s">
        <v>267</v>
      </c>
      <c r="D191" t="s">
        <v>58</v>
      </c>
      <c r="G191" t="s">
        <v>3</v>
      </c>
      <c r="I191" t="s">
        <v>275</v>
      </c>
      <c r="J191">
        <v>1</v>
      </c>
      <c r="K191" t="str">
        <f>штат[[#This Row],[фамилия]] &amp; " (" &amp; штат[[#This Row],[управление]] &amp; ", " &amp; штат[[#This Row],[отдел]] &amp; ", " &amp; штат[[#This Row],[должность]] &amp; ")"</f>
        <v>Аталиков Борис Анзорович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2" spans="1:11" x14ac:dyDescent="0.2">
      <c r="A192">
        <v>191</v>
      </c>
      <c r="B192" t="s">
        <v>265</v>
      </c>
      <c r="C192" t="s">
        <v>267</v>
      </c>
      <c r="D192" t="s">
        <v>58</v>
      </c>
      <c r="G192" t="s">
        <v>12</v>
      </c>
      <c r="I192" t="s">
        <v>276</v>
      </c>
      <c r="J192">
        <v>0.5</v>
      </c>
      <c r="K192" t="str">
        <f>штат[[#This Row],[фамилия]] &amp; " (" &amp; штат[[#This Row],[управление]] &amp; ", " &amp; штат[[#This Row],[отдел]] &amp; ", " &amp; штат[[#This Row],[должность]] &amp; ")"</f>
        <v>Кокова Ляна Башировна 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3" spans="1:11" x14ac:dyDescent="0.2">
      <c r="A193">
        <v>192</v>
      </c>
      <c r="B193" t="s">
        <v>265</v>
      </c>
      <c r="C193" t="s">
        <v>267</v>
      </c>
      <c r="D193" t="s">
        <v>58</v>
      </c>
      <c r="G193" t="s">
        <v>3</v>
      </c>
      <c r="H193" t="s">
        <v>232</v>
      </c>
      <c r="I193" t="s">
        <v>277</v>
      </c>
      <c r="J193">
        <v>0.8</v>
      </c>
      <c r="K193" t="str">
        <f>штат[[#This Row],[фамилия]] &amp; " (" &amp; штат[[#This Row],[управление]] &amp; ", " &amp; штат[[#This Row],[отдел]] &amp; ", " &amp; штат[[#This Row],[должность]] &amp; ")"</f>
        <v>Айран Адель Абдаллаевич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4" spans="1:11" x14ac:dyDescent="0.2">
      <c r="A194">
        <v>193</v>
      </c>
      <c r="B194" t="s">
        <v>265</v>
      </c>
      <c r="C194" t="s">
        <v>267</v>
      </c>
      <c r="D194" t="s">
        <v>84</v>
      </c>
      <c r="G194" t="s">
        <v>3</v>
      </c>
      <c r="H194" t="s">
        <v>278</v>
      </c>
      <c r="I194" t="s">
        <v>279</v>
      </c>
      <c r="J194">
        <v>1</v>
      </c>
      <c r="K194" t="str">
        <f>штат[[#This Row],[фамилия]] &amp; " (" &amp; штат[[#This Row],[управление]] &amp; ", " &amp; штат[[#This Row],[отдел]] &amp; ", " &amp; штат[[#This Row],[должность]] &amp; ")"</f>
        <v>Батчаева Индира Муратовна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195" spans="1:11" x14ac:dyDescent="0.2">
      <c r="A195">
        <v>194</v>
      </c>
      <c r="B195" t="s">
        <v>265</v>
      </c>
      <c r="C195" t="s">
        <v>267</v>
      </c>
      <c r="D195" t="s">
        <v>84</v>
      </c>
      <c r="G195" t="s">
        <v>12</v>
      </c>
      <c r="I195" t="s">
        <v>256</v>
      </c>
      <c r="J195">
        <v>0.2</v>
      </c>
      <c r="K195" t="str">
        <f>штат[[#This Row],[фамилия]] &amp; " (" &amp; штат[[#This Row],[управление]] &amp; ", " &amp; штат[[#This Row],[отдел]] &amp; ", " &amp; штат[[#This Row],[должность]] &amp; ")"</f>
        <v>Чупов Александр Сергеевич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196" spans="1:11" x14ac:dyDescent="0.2">
      <c r="A196">
        <v>195</v>
      </c>
      <c r="B196" t="s">
        <v>265</v>
      </c>
      <c r="C196" t="s">
        <v>280</v>
      </c>
      <c r="D196" t="s">
        <v>120</v>
      </c>
      <c r="E196" t="s">
        <v>11</v>
      </c>
      <c r="G196" t="s">
        <v>21</v>
      </c>
      <c r="I196" t="s">
        <v>281</v>
      </c>
      <c r="J196">
        <v>0.5</v>
      </c>
      <c r="K196" t="str">
        <f>штат[[#This Row],[фамилия]] &amp; " (" &amp; штат[[#This Row],[управление]] &amp; ", " &amp; штат[[#This Row],[отдел]] &amp; ", " &amp; штат[[#This Row],[должность]] &amp; ")"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Заведующий лабораторией)</v>
      </c>
    </row>
    <row r="197" spans="1:11" x14ac:dyDescent="0.2">
      <c r="A197">
        <v>196</v>
      </c>
      <c r="B197" t="s">
        <v>265</v>
      </c>
      <c r="C197" t="s">
        <v>280</v>
      </c>
      <c r="D197" t="s">
        <v>102</v>
      </c>
      <c r="E197" t="s">
        <v>11</v>
      </c>
      <c r="G197" t="s">
        <v>3</v>
      </c>
      <c r="I197" t="s">
        <v>281</v>
      </c>
      <c r="J197">
        <v>0.5</v>
      </c>
      <c r="K197" t="str">
        <f>штат[[#This Row],[фамилия]] &amp; " (" &amp; штат[[#This Row],[управление]] &amp; ", " &amp; штат[[#This Row],[отдел]] &amp; ", " &amp; штат[[#This Row],[должность]] &amp; ")"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Ведущий научный сотрудник)</v>
      </c>
    </row>
    <row r="198" spans="1:11" x14ac:dyDescent="0.2">
      <c r="A198">
        <v>197</v>
      </c>
      <c r="B198" t="s">
        <v>265</v>
      </c>
      <c r="C198" t="s">
        <v>280</v>
      </c>
      <c r="D198" t="s">
        <v>58</v>
      </c>
      <c r="G198" t="s">
        <v>3</v>
      </c>
      <c r="H198" t="s">
        <v>59</v>
      </c>
      <c r="I198" t="s">
        <v>282</v>
      </c>
      <c r="J198">
        <v>0.1</v>
      </c>
      <c r="K198" t="str">
        <f>штат[[#This Row],[фамилия]] &amp; " (" &amp; штат[[#This Row],[управление]] &amp; ", " &amp; штат[[#This Row],[отдел]] &amp; ", " &amp; штат[[#This Row],[должность]] &amp; ")"</f>
        <v>Казанов Хусен Кубатиевич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199" spans="1:11" x14ac:dyDescent="0.2">
      <c r="A199">
        <v>198</v>
      </c>
      <c r="B199" t="s">
        <v>265</v>
      </c>
      <c r="C199" t="s">
        <v>280</v>
      </c>
      <c r="D199" t="s">
        <v>58</v>
      </c>
      <c r="G199" t="s">
        <v>12</v>
      </c>
      <c r="H199" t="s">
        <v>283</v>
      </c>
      <c r="I199" t="s">
        <v>284</v>
      </c>
      <c r="J199">
        <v>0.1</v>
      </c>
      <c r="K199" t="str">
        <f>штат[[#This Row],[фамилия]] &amp; " (" &amp; штат[[#This Row],[управление]] &amp; ", " &amp; штат[[#This Row],[отдел]] &amp; ", " &amp; штат[[#This Row],[должность]] &amp; ")"</f>
        <v>Попова Наталья Николаевна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200" spans="1:11" x14ac:dyDescent="0.2">
      <c r="A200">
        <v>199</v>
      </c>
      <c r="B200" t="s">
        <v>265</v>
      </c>
      <c r="C200" t="s">
        <v>280</v>
      </c>
      <c r="D200" t="s">
        <v>58</v>
      </c>
      <c r="G200" t="s">
        <v>12</v>
      </c>
      <c r="H200" t="s">
        <v>283</v>
      </c>
      <c r="I200" t="s">
        <v>285</v>
      </c>
      <c r="J200">
        <v>0.1</v>
      </c>
      <c r="K200" t="str">
        <f>штат[[#This Row],[фамилия]] &amp; " (" &amp; штат[[#This Row],[управление]] &amp; ", " &amp; штат[[#This Row],[отдел]] &amp; ", " &amp; штат[[#This Row],[должность]] &amp; ")"</f>
        <v>Попов Юрий Игоревич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201" spans="1:11" x14ac:dyDescent="0.2">
      <c r="A201">
        <v>200</v>
      </c>
      <c r="B201" t="s">
        <v>265</v>
      </c>
      <c r="D201" t="s">
        <v>84</v>
      </c>
      <c r="G201" t="s">
        <v>3</v>
      </c>
      <c r="H201" t="s">
        <v>278</v>
      </c>
      <c r="I201" t="s">
        <v>286</v>
      </c>
      <c r="J201">
        <v>0.5</v>
      </c>
      <c r="K201" t="str">
        <f>штат[[#This Row],[фамилия]] &amp; " (" &amp; штат[[#This Row],[управление]] &amp; ", " &amp; штат[[#This Row],[отдел]] &amp; ", " &amp; штат[[#This Row],[должность]] &amp; ")"</f>
        <v>Кунашев Идар Муратович (НИЦ "Интеллектуальные интегрированные информационно-управляющие системы", , Стажер-исследователь)</v>
      </c>
    </row>
    <row r="202" spans="1:11" x14ac:dyDescent="0.2">
      <c r="A202">
        <v>201</v>
      </c>
      <c r="B202" t="s">
        <v>287</v>
      </c>
      <c r="D202" t="s">
        <v>117</v>
      </c>
      <c r="E202" t="s">
        <v>288</v>
      </c>
      <c r="F202" t="s">
        <v>8</v>
      </c>
      <c r="G202" t="s">
        <v>12</v>
      </c>
      <c r="I202" t="s">
        <v>289</v>
      </c>
      <c r="J202">
        <v>0.5</v>
      </c>
      <c r="K202" t="str">
        <f>штат[[#This Row],[фамилия]] &amp; " (" &amp; штат[[#This Row],[управление]] &amp; ", " &amp; штат[[#This Row],[отдел]] &amp; ", " &amp; штат[[#This Row],[должность]] &amp; ")"</f>
        <v>Шуганов Владислав Миронович (НИЦ «Интеллектуальные системы и среды производства и потребления продуктов питания», , Заведующий НИЦ)</v>
      </c>
    </row>
    <row r="203" spans="1:11" x14ac:dyDescent="0.2">
      <c r="A203">
        <v>202</v>
      </c>
      <c r="B203" t="s">
        <v>287</v>
      </c>
      <c r="D203" t="s">
        <v>102</v>
      </c>
      <c r="E203" t="s">
        <v>288</v>
      </c>
      <c r="F203" t="s">
        <v>8</v>
      </c>
      <c r="G203" t="s">
        <v>3</v>
      </c>
      <c r="I203" t="s">
        <v>289</v>
      </c>
      <c r="J203">
        <v>0.5</v>
      </c>
      <c r="K203" t="str">
        <f>штат[[#This Row],[фамилия]] &amp; " (" &amp; штат[[#This Row],[управление]] &amp; ", " &amp; штат[[#This Row],[отдел]] &amp; ", " &amp; штат[[#This Row],[должность]] &amp; ")"</f>
        <v>Шуганов Владислав Миронович (НИЦ «Интеллектуальные системы и среды производства и потребления продуктов питания», , Ведущий научный сотрудник)</v>
      </c>
    </row>
    <row r="204" spans="1:11" x14ac:dyDescent="0.2">
      <c r="A204">
        <v>203</v>
      </c>
      <c r="B204" t="s">
        <v>287</v>
      </c>
      <c r="C204" t="s">
        <v>290</v>
      </c>
      <c r="D204" t="s">
        <v>120</v>
      </c>
      <c r="E204" t="s">
        <v>291</v>
      </c>
      <c r="G204" t="s">
        <v>3</v>
      </c>
      <c r="H204" t="s">
        <v>59</v>
      </c>
      <c r="I204" t="s">
        <v>292</v>
      </c>
      <c r="J204">
        <v>1</v>
      </c>
      <c r="K204" t="str">
        <f>штат[[#This Row],[фамилия]] &amp; " (" &amp; штат[[#This Row],[управление]] &amp; ", " &amp; штат[[#This Row],[отдел]] &amp; ", " &amp; штат[[#This Row],[должность]] &amp; ")"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Заведующий лабораторией)</v>
      </c>
    </row>
    <row r="205" spans="1:11" x14ac:dyDescent="0.2">
      <c r="A205">
        <v>204</v>
      </c>
      <c r="B205" t="s">
        <v>287</v>
      </c>
      <c r="C205" t="s">
        <v>290</v>
      </c>
      <c r="D205" t="s">
        <v>102</v>
      </c>
      <c r="E205" t="s">
        <v>291</v>
      </c>
      <c r="G205" t="s">
        <v>3</v>
      </c>
      <c r="H205" t="s">
        <v>293</v>
      </c>
      <c r="I205" t="s">
        <v>292</v>
      </c>
      <c r="K205" t="str">
        <f>штат[[#This Row],[фамилия]] &amp; " (" &amp; штат[[#This Row],[управление]] &amp; ", " &amp; штат[[#This Row],[отдел]] &amp; ", " &amp; штат[[#This Row],[должность]] &amp; ")"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Ведущий научный сотрудник)</v>
      </c>
    </row>
    <row r="206" spans="1:11" x14ac:dyDescent="0.2">
      <c r="A206">
        <v>205</v>
      </c>
      <c r="B206" t="s">
        <v>287</v>
      </c>
      <c r="C206" t="s">
        <v>290</v>
      </c>
      <c r="D206" t="s">
        <v>159</v>
      </c>
      <c r="G206" t="s">
        <v>3</v>
      </c>
      <c r="H206" t="s">
        <v>59</v>
      </c>
      <c r="I206" t="s">
        <v>294</v>
      </c>
      <c r="J206">
        <v>1</v>
      </c>
      <c r="K206" t="str">
        <f>штат[[#This Row],[фамилия]] &amp; " (" &amp; штат[[#This Row],[управление]] &amp; ", " &amp; штат[[#This Row],[отдел]] &amp; ", " &amp; штат[[#This Row],[должность]] &amp; ")"</f>
        <v>Бижоев Руслан Валерьевич (НИЦ «Интеллектуальные системы и среды производства и потребления продуктов питания», Лаборатория «Сельскохозяйственная робототехника», Научный сотрудник)</v>
      </c>
    </row>
    <row r="207" spans="1:11" x14ac:dyDescent="0.2">
      <c r="A207">
        <v>206</v>
      </c>
      <c r="B207" t="s">
        <v>287</v>
      </c>
      <c r="C207" t="s">
        <v>290</v>
      </c>
      <c r="D207" t="s">
        <v>139</v>
      </c>
      <c r="G207" t="s">
        <v>3</v>
      </c>
      <c r="I207" t="s">
        <v>248</v>
      </c>
      <c r="J207">
        <v>0.25</v>
      </c>
      <c r="K207" t="str">
        <f>штат[[#This Row],[фамилия]] &amp; " (" &amp; штат[[#This Row],[управление]] &amp; ", " &amp; штат[[#This Row],[отдел]] &amp; ", " &amp; штат[[#This Row],[должность]] &amp; ")"</f>
        <v>Кантиев Заурбек Юрьевич (НИЦ «Интеллектуальные системы и среды производства и потребления продуктов питания», Лаборатория «Сельскохозяйственная робототехника», Старший лаборант)</v>
      </c>
    </row>
    <row r="208" spans="1:11" x14ac:dyDescent="0.2">
      <c r="A208">
        <v>207</v>
      </c>
      <c r="B208" t="s">
        <v>287</v>
      </c>
      <c r="C208" t="s">
        <v>295</v>
      </c>
      <c r="D208" t="s">
        <v>120</v>
      </c>
      <c r="E208" t="s">
        <v>38</v>
      </c>
      <c r="G208" t="s">
        <v>12</v>
      </c>
      <c r="I208" t="s">
        <v>296</v>
      </c>
      <c r="J208">
        <v>0.3</v>
      </c>
      <c r="K208" t="str">
        <f>штат[[#This Row],[фамилия]] &amp; " (" &amp; штат[[#This Row],[управление]] &amp; ", " &amp; штат[[#This Row],[отдел]] &amp; ", " &amp; штат[[#This Row],[должность]] &amp; ")"</f>
        <v>Коков Артур Чаримович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Заведующий лабораторией)</v>
      </c>
    </row>
    <row r="209" spans="1:11" x14ac:dyDescent="0.2">
      <c r="A209">
        <v>208</v>
      </c>
      <c r="B209" t="s">
        <v>287</v>
      </c>
      <c r="C209" t="s">
        <v>295</v>
      </c>
      <c r="D209" t="s">
        <v>58</v>
      </c>
      <c r="G209" t="s">
        <v>3</v>
      </c>
      <c r="H209" t="s">
        <v>297</v>
      </c>
      <c r="I209" t="s">
        <v>111</v>
      </c>
      <c r="K209" t="str">
        <f>штат[[#This Row],[фамилия]] &amp; " (" &amp; штат[[#This Row],[управление]] &amp; ", " &amp; штат[[#This Row],[отдел]] &amp; ", " &amp; штат[[#This Row],[должность]] &amp; ")"</f>
        <v>Алакаева Лейла Арсеновна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Младший научный сотрудник)</v>
      </c>
    </row>
    <row r="210" spans="1:11" x14ac:dyDescent="0.2">
      <c r="A210">
        <v>209</v>
      </c>
      <c r="B210" t="s">
        <v>287</v>
      </c>
      <c r="C210" t="s">
        <v>295</v>
      </c>
      <c r="D210" t="s">
        <v>84</v>
      </c>
      <c r="G210" t="s">
        <v>3</v>
      </c>
      <c r="I210" t="s">
        <v>298</v>
      </c>
      <c r="J210">
        <v>0.25</v>
      </c>
      <c r="K210" t="str">
        <f>штат[[#This Row],[фамилия]] &amp; " (" &amp; штат[[#This Row],[управление]] &amp; ", " &amp; штат[[#This Row],[отдел]] &amp; ", " &amp; штат[[#This Row],[должность]] &amp; ")"</f>
        <v>Азубекова Карина Лиуановна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Стажер-исследователь)</v>
      </c>
    </row>
    <row r="211" spans="1:11" x14ac:dyDescent="0.2">
      <c r="A211">
        <v>210</v>
      </c>
      <c r="B211" t="s">
        <v>287</v>
      </c>
      <c r="C211" t="s">
        <v>299</v>
      </c>
      <c r="D211" t="s">
        <v>120</v>
      </c>
      <c r="G211" t="s">
        <v>12</v>
      </c>
      <c r="I211" t="s">
        <v>300</v>
      </c>
      <c r="J211">
        <v>0.5</v>
      </c>
      <c r="K211" t="str">
        <f>штат[[#This Row],[фамилия]] &amp; " (" &amp; штат[[#This Row],[управление]] &amp; ", " &amp; штат[[#This Row],[отдел]] &amp; ", " &amp; штат[[#This Row],[должность]] &amp; ")"</f>
        <v>Лешкенов Аслан Мухамедович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Заведующий лабораторией)</v>
      </c>
    </row>
    <row r="212" spans="1:11" x14ac:dyDescent="0.2">
      <c r="A212">
        <v>211</v>
      </c>
      <c r="B212" t="s">
        <v>287</v>
      </c>
      <c r="C212" t="s">
        <v>299</v>
      </c>
      <c r="D212" t="s">
        <v>102</v>
      </c>
      <c r="E212" t="s">
        <v>203</v>
      </c>
      <c r="G212" t="s">
        <v>3</v>
      </c>
      <c r="H212" t="s">
        <v>59</v>
      </c>
      <c r="I212" t="s">
        <v>301</v>
      </c>
      <c r="J212">
        <v>0.25</v>
      </c>
      <c r="K212" t="str">
        <f>штат[[#This Row],[фамилия]] &amp; " (" &amp; штат[[#This Row],[управление]] &amp; ", " &amp; штат[[#This Row],[отдел]] &amp; ", " &amp; штат[[#This Row],[должность]] &amp; ")"</f>
        <v>Хромова Людмила Михайловна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Ведущий научный сотрудник)</v>
      </c>
    </row>
    <row r="213" spans="1:11" x14ac:dyDescent="0.2">
      <c r="A213">
        <v>212</v>
      </c>
      <c r="B213" t="s">
        <v>287</v>
      </c>
      <c r="C213" t="s">
        <v>299</v>
      </c>
      <c r="D213" t="s">
        <v>58</v>
      </c>
      <c r="G213" t="s">
        <v>12</v>
      </c>
      <c r="I213" t="s">
        <v>302</v>
      </c>
      <c r="J213">
        <v>0.25</v>
      </c>
      <c r="K213" t="str">
        <f>штат[[#This Row],[фамилия]] &amp; " (" &amp; штат[[#This Row],[управление]] &amp; ", " &amp; штат[[#This Row],[отдел]] &amp; ", " &amp; штат[[#This Row],[должность]] &amp; ")"</f>
        <v>Яковлев Михаил Александрович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Младший научный сотрудник)</v>
      </c>
    </row>
    <row r="214" spans="1:11" x14ac:dyDescent="0.2">
      <c r="A214">
        <v>213</v>
      </c>
      <c r="B214" t="s">
        <v>303</v>
      </c>
      <c r="D214" t="s">
        <v>304</v>
      </c>
      <c r="I214" t="s">
        <v>305</v>
      </c>
      <c r="K214" t="str">
        <f>штат[[#This Row],[фамилия]] &amp; " (" &amp; штат[[#This Row],[управление]] &amp; ", " &amp; штат[[#This Row],[отдел]] &amp; ", " &amp; штат[[#This Row],[должность]] &amp; ")"</f>
        <v>Хамов Анзор Азаматгериевич (Сельскохозяйственная опытная станция, , Директор СОС)</v>
      </c>
    </row>
    <row r="215" spans="1:11" x14ac:dyDescent="0.2">
      <c r="A215">
        <v>214</v>
      </c>
      <c r="B215" t="s">
        <v>303</v>
      </c>
      <c r="C215" t="s">
        <v>306</v>
      </c>
      <c r="D215" t="s">
        <v>120</v>
      </c>
      <c r="G215" t="s">
        <v>21</v>
      </c>
      <c r="I215" t="s">
        <v>307</v>
      </c>
      <c r="J215">
        <v>0.5</v>
      </c>
      <c r="K215" t="str">
        <f>штат[[#This Row],[фамилия]] &amp; " (" &amp; штат[[#This Row],[управление]] &amp; ", " &amp; штат[[#This Row],[отдел]] &amp; ", " &amp; штат[[#This Row],[должность]] &amp; ")"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Заведующий лабораторией)</v>
      </c>
    </row>
    <row r="216" spans="1:11" x14ac:dyDescent="0.2">
      <c r="A216">
        <v>215</v>
      </c>
      <c r="B216" t="s">
        <v>303</v>
      </c>
      <c r="C216" t="s">
        <v>306</v>
      </c>
      <c r="D216" t="s">
        <v>102</v>
      </c>
      <c r="G216" t="s">
        <v>3</v>
      </c>
      <c r="I216" t="s">
        <v>307</v>
      </c>
      <c r="J216">
        <v>0.5</v>
      </c>
      <c r="K216" t="str">
        <f>штат[[#This Row],[фамилия]] &amp; " (" &amp; штат[[#This Row],[управление]] &amp; ", " &amp; штат[[#This Row],[отдел]] &amp; ", " &amp; штат[[#This Row],[должность]] &amp; ")"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Ведущий научный сотрудник)</v>
      </c>
    </row>
    <row r="217" spans="1:11" x14ac:dyDescent="0.2">
      <c r="A217">
        <v>216</v>
      </c>
      <c r="B217" t="s">
        <v>303</v>
      </c>
      <c r="C217" t="s">
        <v>306</v>
      </c>
      <c r="D217" t="s">
        <v>84</v>
      </c>
      <c r="G217" t="s">
        <v>12</v>
      </c>
      <c r="I217" t="s">
        <v>308</v>
      </c>
      <c r="J217">
        <v>0.5</v>
      </c>
      <c r="K217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Ирина Мухадиновна (Сельскохозяйственная опытная станция, Лаборатория «Интеллектуальне производственные системы животноводства, птицеводства и рыбоводства», Стажер-исследователь)</v>
      </c>
    </row>
    <row r="218" spans="1:11" x14ac:dyDescent="0.2">
      <c r="A218">
        <v>217</v>
      </c>
      <c r="B218" t="s">
        <v>303</v>
      </c>
      <c r="C218" t="s">
        <v>309</v>
      </c>
      <c r="D218" t="s">
        <v>120</v>
      </c>
      <c r="E218" t="s">
        <v>310</v>
      </c>
      <c r="G218" t="s">
        <v>12</v>
      </c>
      <c r="I218" t="s">
        <v>311</v>
      </c>
      <c r="J218">
        <v>0.25</v>
      </c>
      <c r="K218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Наталья Владимировна (Сельскохозяйственная опытная станция, Лаборатория «Исследование и разработка технологий производства функциональных кормов», Заведующий лабораторией)</v>
      </c>
    </row>
    <row r="219" spans="1:11" x14ac:dyDescent="0.2">
      <c r="A219">
        <v>218</v>
      </c>
      <c r="B219" t="s">
        <v>312</v>
      </c>
      <c r="D219" t="s">
        <v>117</v>
      </c>
      <c r="E219" t="s">
        <v>291</v>
      </c>
      <c r="G219" t="s">
        <v>3</v>
      </c>
      <c r="I219" t="s">
        <v>313</v>
      </c>
      <c r="J219">
        <v>1</v>
      </c>
      <c r="K219" t="str">
        <f>штат[[#This Row],[фамилия]] &amp; " (" &amp; штат[[#This Row],[управление]] &amp; ", " &amp; штат[[#This Row],[отдел]] &amp; ", " &amp; штат[[#This Row],[должность]] &amp; ")"</f>
        <v>Курашев Жираслан Хаутиевич (НИЦ "Интеллектуальные генетические системы", , Заведующий НИЦ)</v>
      </c>
    </row>
    <row r="220" spans="1:11" x14ac:dyDescent="0.2">
      <c r="A220">
        <v>219</v>
      </c>
      <c r="B220" t="s">
        <v>312</v>
      </c>
      <c r="D220" t="s">
        <v>102</v>
      </c>
      <c r="E220" t="s">
        <v>291</v>
      </c>
      <c r="G220" t="s">
        <v>3</v>
      </c>
      <c r="H220" t="s">
        <v>293</v>
      </c>
      <c r="I220" t="s">
        <v>313</v>
      </c>
      <c r="K220" t="str">
        <f>штат[[#This Row],[фамилия]] &amp; " (" &amp; штат[[#This Row],[управление]] &amp; ", " &amp; штат[[#This Row],[отдел]] &amp; ", " &amp; штат[[#This Row],[должность]] &amp; ")"</f>
        <v>Курашев Жираслан Хаутиевич (НИЦ "Интеллектуальные генетические системы", , Ведущий научный сотрудник)</v>
      </c>
    </row>
    <row r="221" spans="1:11" x14ac:dyDescent="0.2">
      <c r="A221">
        <v>220</v>
      </c>
      <c r="B221" t="s">
        <v>312</v>
      </c>
      <c r="C221" t="s">
        <v>314</v>
      </c>
      <c r="D221" t="s">
        <v>159</v>
      </c>
      <c r="G221" t="s">
        <v>3</v>
      </c>
      <c r="I221" t="s">
        <v>315</v>
      </c>
      <c r="J221">
        <v>1</v>
      </c>
      <c r="K221" t="str">
        <f>штат[[#This Row],[фамилия]] &amp; " (" &amp; штат[[#This Row],[управление]] &amp; ", " &amp; штат[[#This Row],[отдел]] &amp; ", " &amp; штат[[#This Row],[должность]] &amp; ")"</f>
        <v>Хаудов Алий-бек Данильбекович  (НИЦ "Интеллектуальные генетические системы", Лаборатория «Молекулярная селекция и биотехнология», Научный сотрудник)</v>
      </c>
    </row>
    <row r="222" spans="1:11" x14ac:dyDescent="0.2">
      <c r="A222">
        <v>221</v>
      </c>
      <c r="B222" t="s">
        <v>312</v>
      </c>
      <c r="C222" t="s">
        <v>314</v>
      </c>
      <c r="D222" t="s">
        <v>58</v>
      </c>
      <c r="G222" t="s">
        <v>3</v>
      </c>
      <c r="I222" t="s">
        <v>316</v>
      </c>
      <c r="J222">
        <v>1</v>
      </c>
      <c r="K222" t="str">
        <f>штат[[#This Row],[фамилия]] &amp; " (" &amp; штат[[#This Row],[управление]] &amp; ", " &amp; штат[[#This Row],[отдел]] &amp; ", " &amp; штат[[#This Row],[должность]] &amp; ")"</f>
        <v>Архестова Дженет Хазреталиевна  (НИЦ "Интеллектуальные генетические системы", Лаборатория «Молекулярная селекция и биотехнология», Младший научный сотрудник)</v>
      </c>
    </row>
    <row r="223" spans="1:11" x14ac:dyDescent="0.2">
      <c r="A223">
        <v>222</v>
      </c>
      <c r="B223" t="s">
        <v>312</v>
      </c>
      <c r="C223" t="s">
        <v>314</v>
      </c>
      <c r="D223" t="s">
        <v>58</v>
      </c>
      <c r="G223" t="s">
        <v>3</v>
      </c>
      <c r="I223" t="s">
        <v>317</v>
      </c>
      <c r="J223">
        <v>1</v>
      </c>
      <c r="K223" t="str">
        <f>штат[[#This Row],[фамилия]] &amp; " (" &amp; штат[[#This Row],[управление]] &amp; ", " &amp; штат[[#This Row],[отдел]] &amp; ", " &amp; штат[[#This Row],[должность]] &amp; ")"</f>
        <v>Кимов Мухамед Асланбекович (НИЦ "Интеллектуальные генетические системы", Лаборатория «Молекулярная селекция и биотехнология», Младший научный сотрудник)</v>
      </c>
    </row>
    <row r="224" spans="1:11" x14ac:dyDescent="0.2">
      <c r="A224">
        <v>223</v>
      </c>
      <c r="B224" t="s">
        <v>312</v>
      </c>
      <c r="C224" t="s">
        <v>314</v>
      </c>
      <c r="D224" t="s">
        <v>58</v>
      </c>
      <c r="G224" t="s">
        <v>3</v>
      </c>
      <c r="I224" t="s">
        <v>246</v>
      </c>
      <c r="J224">
        <v>0.8</v>
      </c>
      <c r="K224" t="str">
        <f>штат[[#This Row],[фамилия]] &amp; " (" &amp; штат[[#This Row],[управление]] &amp; ", " &amp; штат[[#This Row],[отдел]] &amp; ", " &amp; штат[[#This Row],[должность]] &amp; ")"</f>
        <v>Унагасов Алим Ахмедханович (НИЦ "Интеллектуальные генетические системы", Лаборатория «Молекулярная селекция и биотехнология», Младший научный сотрудник)</v>
      </c>
    </row>
    <row r="225" spans="1:11" x14ac:dyDescent="0.2">
      <c r="A225">
        <v>224</v>
      </c>
      <c r="B225" t="s">
        <v>312</v>
      </c>
      <c r="C225" t="s">
        <v>314</v>
      </c>
      <c r="D225" t="s">
        <v>84</v>
      </c>
      <c r="G225" t="s">
        <v>12</v>
      </c>
      <c r="H225" t="s">
        <v>238</v>
      </c>
      <c r="I225" t="s">
        <v>239</v>
      </c>
      <c r="J225">
        <v>0.2</v>
      </c>
      <c r="K225" t="str">
        <f>штат[[#This Row],[фамилия]] &amp; " (" &amp; штат[[#This Row],[управление]] &amp; ", " &amp; штат[[#This Row],[отдел]] &amp; ", " &amp; штат[[#This Row],[должность]] &amp; ")"</f>
        <v>Журтова Алена Хачимовна (НИЦ "Интеллектуальные генетические системы", Лаборатория «Молекулярная селекция и биотехнология», Стажер-исследователь)</v>
      </c>
    </row>
    <row r="226" spans="1:11" x14ac:dyDescent="0.2">
      <c r="A226">
        <v>225</v>
      </c>
      <c r="B226" t="s">
        <v>312</v>
      </c>
      <c r="C226" t="s">
        <v>318</v>
      </c>
      <c r="D226" t="s">
        <v>120</v>
      </c>
      <c r="G226" t="s">
        <v>21</v>
      </c>
      <c r="I226" t="s">
        <v>16</v>
      </c>
      <c r="J226">
        <v>0.25</v>
      </c>
      <c r="K226" t="str">
        <f>штат[[#This Row],[фамилия]] &amp; " (" &amp; штат[[#This Row],[управление]] &amp; ", " &amp; штат[[#This Row],[отдел]] &amp; ", " &amp; штат[[#This Row],[должность]] &amp; ")"</f>
        <v>Анчёков Мурат Инусович (НИЦ "Интеллектуальные генетические системы", Лаборатория «Имитационное моделирование феногенетических процессов» (ИМФП), Заведующий лабораторией)</v>
      </c>
    </row>
    <row r="227" spans="1:11" x14ac:dyDescent="0.2">
      <c r="A227">
        <v>226</v>
      </c>
      <c r="B227" t="s">
        <v>312</v>
      </c>
      <c r="C227" t="s">
        <v>318</v>
      </c>
      <c r="D227" t="s">
        <v>102</v>
      </c>
      <c r="E227" t="s">
        <v>11</v>
      </c>
      <c r="G227" t="s">
        <v>12</v>
      </c>
      <c r="I227" t="s">
        <v>266</v>
      </c>
      <c r="J227">
        <v>0.3</v>
      </c>
      <c r="K227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генетические системы", Лаборатория «Имитационное моделирование феногенетических процессов» (ИМФП), Ведущий научный сотрудник)</v>
      </c>
    </row>
    <row r="228" spans="1:11" x14ac:dyDescent="0.2">
      <c r="A228">
        <v>227</v>
      </c>
      <c r="B228" t="s">
        <v>312</v>
      </c>
      <c r="C228" t="s">
        <v>318</v>
      </c>
      <c r="D228" t="s">
        <v>88</v>
      </c>
      <c r="G228" t="s">
        <v>12</v>
      </c>
      <c r="I228" t="s">
        <v>319</v>
      </c>
      <c r="J228">
        <v>0.5</v>
      </c>
      <c r="K228" t="str">
        <f>штат[[#This Row],[фамилия]] &amp; " (" &amp; штат[[#This Row],[управление]] &amp; ", " &amp; штат[[#This Row],[отдел]] &amp; ", " &amp; штат[[#This Row],[должность]] &amp; ")"</f>
        <v>Шомахов Беслан Рашидович (НИЦ "Интеллектуальные генетические системы", Лаборатория «Имитационное моделирование феногенетических процессов» (ИМФП), Старший научный сотрудник)</v>
      </c>
    </row>
    <row r="229" spans="1:11" x14ac:dyDescent="0.2">
      <c r="A229">
        <v>228</v>
      </c>
      <c r="B229" t="s">
        <v>320</v>
      </c>
      <c r="D229" t="s">
        <v>117</v>
      </c>
      <c r="E229" t="s">
        <v>2</v>
      </c>
      <c r="G229" t="s">
        <v>12</v>
      </c>
      <c r="I229" t="s">
        <v>14</v>
      </c>
      <c r="J229">
        <v>0.2</v>
      </c>
      <c r="K229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(НИЦ "Биомедицинская инженерия", , Заведующий НИЦ)</v>
      </c>
    </row>
    <row r="230" spans="1:11" x14ac:dyDescent="0.2">
      <c r="A230">
        <v>229</v>
      </c>
      <c r="B230" t="s">
        <v>320</v>
      </c>
      <c r="C230" t="s">
        <v>321</v>
      </c>
      <c r="D230" t="s">
        <v>102</v>
      </c>
      <c r="E230" t="s">
        <v>322</v>
      </c>
      <c r="F230" t="s">
        <v>8</v>
      </c>
      <c r="G230" t="s">
        <v>12</v>
      </c>
      <c r="I230" t="s">
        <v>323</v>
      </c>
      <c r="J230">
        <v>0.2</v>
      </c>
      <c r="K230" t="str">
        <f>штат[[#This Row],[фамилия]] &amp; " (" &amp; штат[[#This Row],[управление]] &amp; ", " &amp; штат[[#This Row],[отдел]] &amp; ", " &amp; штат[[#This Row],[должность]] &amp; ")"</f>
        <v>Жетишев Рашид Абдулович  (НИЦ "Биомедицинская инженерия", Лаборатория «Бионаноробототехника и нейроинженерия», Ведущий научный сотрудник)</v>
      </c>
    </row>
    <row r="231" spans="1:11" x14ac:dyDescent="0.2">
      <c r="A231">
        <v>230</v>
      </c>
      <c r="B231" t="s">
        <v>320</v>
      </c>
      <c r="C231" t="s">
        <v>321</v>
      </c>
      <c r="D231" t="s">
        <v>102</v>
      </c>
      <c r="E231" t="s">
        <v>322</v>
      </c>
      <c r="F231" t="s">
        <v>8</v>
      </c>
      <c r="G231" t="s">
        <v>3</v>
      </c>
      <c r="I231" t="s">
        <v>324</v>
      </c>
      <c r="J231">
        <v>0.2</v>
      </c>
      <c r="K231" t="str">
        <f>штат[[#This Row],[фамилия]] &amp; " (" &amp; штат[[#This Row],[управление]] &amp; ", " &amp; штат[[#This Row],[отдел]] &amp; ", " &amp; штат[[#This Row],[должность]] &amp; ")"</f>
        <v>Иванов Анатолий Беталович (НИЦ "Биомедицинская инженерия", Лаборатория «Бионаноробототехника и нейроинженерия», Ведущий научный сотрудник)</v>
      </c>
    </row>
    <row r="232" spans="1:11" x14ac:dyDescent="0.2">
      <c r="A232">
        <v>231</v>
      </c>
      <c r="B232" t="s">
        <v>320</v>
      </c>
      <c r="C232" t="s">
        <v>321</v>
      </c>
      <c r="D232" t="s">
        <v>102</v>
      </c>
      <c r="E232" t="s">
        <v>322</v>
      </c>
      <c r="F232" t="s">
        <v>8</v>
      </c>
      <c r="G232" t="s">
        <v>12</v>
      </c>
      <c r="I232" t="s">
        <v>325</v>
      </c>
      <c r="J232">
        <v>0.2</v>
      </c>
      <c r="K232" t="str">
        <f>штат[[#This Row],[фамилия]] &amp; " (" &amp; штат[[#This Row],[управление]] &amp; ", " &amp; штат[[#This Row],[отдел]] &amp; ", " &amp; штат[[#This Row],[должность]] &amp; ")"</f>
        <v>Хараева Заира Феликсовна (НИЦ "Биомедицинская инженерия", Лаборатория «Бионаноробототехника и нейроинженерия», Ведущий научный сотрудник)</v>
      </c>
    </row>
    <row r="233" spans="1:11" x14ac:dyDescent="0.2">
      <c r="A233">
        <v>232</v>
      </c>
      <c r="B233" t="s">
        <v>320</v>
      </c>
      <c r="C233" t="s">
        <v>321</v>
      </c>
      <c r="D233" t="s">
        <v>88</v>
      </c>
      <c r="E233" t="s">
        <v>2</v>
      </c>
      <c r="G233" t="s">
        <v>12</v>
      </c>
      <c r="I233" t="s">
        <v>326</v>
      </c>
      <c r="J233">
        <v>0.2</v>
      </c>
      <c r="K233" t="str">
        <f>штат[[#This Row],[фамилия]] &amp; " (" &amp; штат[[#This Row],[управление]] &amp; ", " &amp; штат[[#This Row],[отдел]] &amp; ", " &amp; штат[[#This Row],[должность]] &amp; ")"</f>
        <v>Абуталипов Ренат Надельшаевич (НИЦ "Биомедицинская инженерия", Лаборатория «Бионаноробототехника и нейроинженерия», Старший научный сотрудник)</v>
      </c>
    </row>
    <row r="234" spans="1:11" x14ac:dyDescent="0.2">
      <c r="A234">
        <v>233</v>
      </c>
      <c r="B234" t="s">
        <v>320</v>
      </c>
      <c r="C234" t="s">
        <v>321</v>
      </c>
      <c r="D234" t="s">
        <v>159</v>
      </c>
      <c r="E234" t="s">
        <v>2</v>
      </c>
      <c r="G234" t="s">
        <v>12</v>
      </c>
      <c r="I234" t="s">
        <v>327</v>
      </c>
      <c r="J234">
        <v>0.2</v>
      </c>
      <c r="K234" t="str">
        <f>штат[[#This Row],[фамилия]] &amp; " (" &amp; штат[[#This Row],[управление]] &amp; ", " &amp; штат[[#This Row],[отдел]] &amp; ", " &amp; штат[[#This Row],[должность]] &amp; ")"</f>
        <v>Виндижева Амина Суадиновна (НИЦ "Биомедицинская инженерия", Лаборатория «Бионаноробототехника и нейроинженерия», Научный сотрудник)</v>
      </c>
    </row>
    <row r="235" spans="1:11" x14ac:dyDescent="0.2">
      <c r="A235">
        <v>234</v>
      </c>
      <c r="B235" t="s">
        <v>320</v>
      </c>
      <c r="C235" t="s">
        <v>321</v>
      </c>
      <c r="D235" t="s">
        <v>159</v>
      </c>
      <c r="E235" t="s">
        <v>2</v>
      </c>
      <c r="G235" t="s">
        <v>12</v>
      </c>
      <c r="I235" t="s">
        <v>328</v>
      </c>
      <c r="J235">
        <v>0.2</v>
      </c>
      <c r="K235" t="str">
        <f>штат[[#This Row],[фамилия]] &amp; " (" &amp; штат[[#This Row],[управление]] &amp; ", " &amp; штат[[#This Row],[отдел]] &amp; ", " &amp; штат[[#This Row],[должность]] &amp; ")"</f>
        <v>Ржевская Елена Викторовна  (НИЦ "Биомедицинская инженерия", Лаборатория «Бионаноробототехника и нейроинженерия», Научный сотрудник)</v>
      </c>
    </row>
    <row r="236" spans="1:11" x14ac:dyDescent="0.2">
      <c r="A236">
        <v>235</v>
      </c>
      <c r="B236" t="s">
        <v>320</v>
      </c>
      <c r="C236" t="s">
        <v>321</v>
      </c>
      <c r="D236" t="s">
        <v>159</v>
      </c>
      <c r="E236" t="s">
        <v>2</v>
      </c>
      <c r="G236" t="s">
        <v>12</v>
      </c>
      <c r="I236" t="s">
        <v>329</v>
      </c>
      <c r="J236">
        <v>0.2</v>
      </c>
      <c r="K236" t="str">
        <f>штат[[#This Row],[фамилия]] &amp; " (" &amp; штат[[#This Row],[управление]] &amp; ", " &amp; штат[[#This Row],[отдел]] &amp; ", " &amp; штат[[#This Row],[должность]] &amp; ")"</f>
        <v>Хакяшева Элина Валерьевна  (НИЦ "Биомедицинская инженерия", Лаборатория «Бионаноробототехника и нейроинженерия», Научный сотрудник)</v>
      </c>
    </row>
    <row r="237" spans="1:11" x14ac:dyDescent="0.2">
      <c r="A237">
        <v>236</v>
      </c>
      <c r="B237" t="s">
        <v>320</v>
      </c>
      <c r="C237" t="s">
        <v>321</v>
      </c>
      <c r="D237" t="s">
        <v>58</v>
      </c>
      <c r="G237" t="s">
        <v>12</v>
      </c>
      <c r="I237" t="s">
        <v>330</v>
      </c>
      <c r="J237">
        <v>0.25</v>
      </c>
      <c r="K237" t="str">
        <f>штат[[#This Row],[фамилия]] &amp; " (" &amp; штат[[#This Row],[управление]] &amp; ", " &amp; штат[[#This Row],[отдел]] &amp; ", " &amp; штат[[#This Row],[должность]] &amp; ")"</f>
        <v>Беков Аслан Хазраилович (НИЦ "Биомедицинская инженерия", Лаборатория «Бионаноробототехника и нейроинженерия», Младший научный сотрудник)</v>
      </c>
    </row>
    <row r="238" spans="1:11" x14ac:dyDescent="0.2">
      <c r="A238">
        <v>237</v>
      </c>
      <c r="B238" t="s">
        <v>320</v>
      </c>
      <c r="C238" t="s">
        <v>321</v>
      </c>
      <c r="D238" t="s">
        <v>84</v>
      </c>
      <c r="G238" t="s">
        <v>3</v>
      </c>
      <c r="I238" t="s">
        <v>331</v>
      </c>
      <c r="J238">
        <v>0.25</v>
      </c>
      <c r="K238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Дисана Рамазановна (НИЦ "Биомедицинская инженерия", Лаборатория «Бионаноробототехника и нейроинженерия», Стажер-исследователь)</v>
      </c>
    </row>
    <row r="239" spans="1:11" x14ac:dyDescent="0.2">
      <c r="A239">
        <v>238</v>
      </c>
      <c r="B239" t="s">
        <v>332</v>
      </c>
      <c r="D239" t="s">
        <v>333</v>
      </c>
      <c r="E239" t="s">
        <v>38</v>
      </c>
      <c r="F239" t="s">
        <v>39</v>
      </c>
      <c r="G239" t="s">
        <v>12</v>
      </c>
      <c r="H239" t="s">
        <v>334</v>
      </c>
      <c r="I239" t="s">
        <v>335</v>
      </c>
      <c r="J239">
        <v>0.25</v>
      </c>
      <c r="K239" t="str">
        <f>штат[[#This Row],[фамилия]] &amp; " (" &amp; штат[[#This Row],[управление]] &amp; ", " &amp; штат[[#This Row],[отдел]] &amp; ", " &amp; штат[[#This Row],[должность]] &amp; ")"</f>
        <v>Нагоев Алим Бесланович (Научно-образовательный центр, , Руководитель)</v>
      </c>
    </row>
    <row r="240" spans="1:11" x14ac:dyDescent="0.2">
      <c r="A240">
        <v>239</v>
      </c>
      <c r="B240" t="s">
        <v>332</v>
      </c>
      <c r="D240" t="s">
        <v>336</v>
      </c>
      <c r="E240" t="s">
        <v>38</v>
      </c>
      <c r="F240" t="s">
        <v>39</v>
      </c>
      <c r="G240" t="s">
        <v>12</v>
      </c>
      <c r="I240" t="s">
        <v>40</v>
      </c>
      <c r="J240">
        <v>0.5</v>
      </c>
      <c r="K240" t="str">
        <f>штат[[#This Row],[фамилия]] &amp; " (" &amp; штат[[#This Row],[управление]] &amp; ", " &amp; штат[[#This Row],[отдел]] &amp; ", " &amp; штат[[#This Row],[должность]] &amp; ")"</f>
        <v>Мамбетова Фатимат Абдуллаховна (Научно-образовательный центр, , Зам. руководителя НОЦ)</v>
      </c>
    </row>
    <row r="241" spans="1:11" x14ac:dyDescent="0.2">
      <c r="A241">
        <v>240</v>
      </c>
      <c r="B241" t="s">
        <v>332</v>
      </c>
      <c r="D241" t="s">
        <v>337</v>
      </c>
      <c r="E241" t="s">
        <v>11</v>
      </c>
      <c r="G241" t="s">
        <v>3</v>
      </c>
      <c r="I241" t="s">
        <v>222</v>
      </c>
      <c r="J241">
        <v>1</v>
      </c>
      <c r="K241" t="str">
        <f>штат[[#This Row],[фамилия]] &amp; " (" &amp; штат[[#This Row],[управление]] &amp; ", " &amp; штат[[#This Row],[отдел]] &amp; ", " &amp; штат[[#This Row],[должность]] &amp; ")"</f>
        <v>Кудаева Залина Валерьевна (Научно-образовательный центр, , Заведующий отделом подготовки кадров высшей квалификации (ОПК))</v>
      </c>
    </row>
    <row r="242" spans="1:11" x14ac:dyDescent="0.2">
      <c r="A242">
        <v>241</v>
      </c>
      <c r="B242" t="s">
        <v>332</v>
      </c>
      <c r="D242" t="s">
        <v>338</v>
      </c>
      <c r="G242" t="s">
        <v>3</v>
      </c>
      <c r="I242" t="s">
        <v>339</v>
      </c>
      <c r="J242">
        <v>1</v>
      </c>
      <c r="K242" t="str">
        <f>штат[[#This Row],[фамилия]] &amp; " (" &amp; штат[[#This Row],[управление]] &amp; ", " &amp; штат[[#This Row],[отдел]] &amp; ", " &amp; штат[[#This Row],[должность]] &amp; ")"</f>
        <v>Скорикова Людмила Васильевна (Научно-образовательный центр, , Заведующий учебно-методическим отделом)</v>
      </c>
    </row>
    <row r="243" spans="1:11" x14ac:dyDescent="0.2">
      <c r="A243">
        <v>242</v>
      </c>
      <c r="B243" t="s">
        <v>332</v>
      </c>
      <c r="D243" t="s">
        <v>49</v>
      </c>
      <c r="G243" t="s">
        <v>3</v>
      </c>
      <c r="H243" t="s">
        <v>108</v>
      </c>
      <c r="I243" t="s">
        <v>340</v>
      </c>
      <c r="J243">
        <v>1</v>
      </c>
      <c r="K243" t="str">
        <f>штат[[#This Row],[фамилия]] &amp; " (" &amp; штат[[#This Row],[управление]] &amp; ", " &amp; штат[[#This Row],[отдел]] &amp; ", " &amp; штат[[#This Row],[должность]] &amp; ")"</f>
        <v>Тхакахова Ирина Юрьевна (Научно-образовательный центр, , Ведущий специалист)</v>
      </c>
    </row>
    <row r="244" spans="1:11" x14ac:dyDescent="0.2">
      <c r="A244">
        <v>243</v>
      </c>
      <c r="B244" t="s">
        <v>332</v>
      </c>
      <c r="C244" t="s">
        <v>341</v>
      </c>
      <c r="D244" t="s">
        <v>342</v>
      </c>
      <c r="E244" t="s">
        <v>144</v>
      </c>
      <c r="G244" t="s">
        <v>12</v>
      </c>
      <c r="I244" t="s">
        <v>343</v>
      </c>
      <c r="J244">
        <v>0.45</v>
      </c>
      <c r="K244" t="str">
        <f>штат[[#This Row],[фамилия]] &amp; " (" &amp; штат[[#This Row],[управление]] &amp; ", " &amp; штат[[#This Row],[отдел]] &amp; ", " &amp; штат[[#This Row],[должность]] &amp; ")"</f>
        <v>Аккиева Светлана Исмаиловна (Научно-образовательный центр, Профессорско-преподавательский состав, Зав. кафедрой)</v>
      </c>
    </row>
    <row r="245" spans="1:11" x14ac:dyDescent="0.2">
      <c r="A245">
        <v>244</v>
      </c>
      <c r="B245" t="s">
        <v>332</v>
      </c>
      <c r="C245" t="s">
        <v>341</v>
      </c>
      <c r="D245" t="s">
        <v>342</v>
      </c>
      <c r="E245" t="s">
        <v>310</v>
      </c>
      <c r="G245" t="s">
        <v>12</v>
      </c>
      <c r="I245" t="s">
        <v>311</v>
      </c>
      <c r="J245">
        <v>0.5</v>
      </c>
      <c r="K245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Наталья Владимировна (Научно-образовательный центр, Профессорско-преподавательский состав, Зав. кафедрой)</v>
      </c>
    </row>
    <row r="246" spans="1:11" x14ac:dyDescent="0.2">
      <c r="A246">
        <v>245</v>
      </c>
      <c r="B246" t="s">
        <v>332</v>
      </c>
      <c r="C246" t="s">
        <v>341</v>
      </c>
      <c r="D246" t="s">
        <v>342</v>
      </c>
      <c r="E246" t="s">
        <v>11</v>
      </c>
      <c r="G246" t="s">
        <v>12</v>
      </c>
      <c r="I246" t="s">
        <v>191</v>
      </c>
      <c r="J246">
        <v>0.5</v>
      </c>
      <c r="K246" t="str">
        <f>штат[[#This Row],[фамилия]] &amp; " (" &amp; штат[[#This Row],[управление]] &amp; ", " &amp; штат[[#This Row],[отдел]] &amp; ", " &amp; штат[[#This Row],[должность]] &amp; ")"</f>
        <v>Лютикова Лариса Адольфовна (Научно-образовательный центр, Профессорско-преподавательский состав, Зав. кафедрой)</v>
      </c>
    </row>
    <row r="247" spans="1:11" x14ac:dyDescent="0.2">
      <c r="A247">
        <v>246</v>
      </c>
      <c r="B247" t="s">
        <v>332</v>
      </c>
      <c r="C247" t="s">
        <v>341</v>
      </c>
      <c r="D247" t="s">
        <v>342</v>
      </c>
      <c r="E247" t="s">
        <v>133</v>
      </c>
      <c r="G247" t="s">
        <v>12</v>
      </c>
      <c r="I247" t="s">
        <v>344</v>
      </c>
      <c r="J247">
        <v>0.5</v>
      </c>
      <c r="K247" t="str">
        <f>штат[[#This Row],[фамилия]] &amp; " (" &amp; штат[[#This Row],[управление]] &amp; ", " &amp; штат[[#This Row],[отдел]] &amp; ", " &amp; штат[[#This Row],[должность]] &amp; ")"</f>
        <v>Мамчуев Мурат Османович (Научно-образовательный центр, Профессорско-преподавательский состав, Зав. кафедрой)</v>
      </c>
    </row>
    <row r="248" spans="1:11" x14ac:dyDescent="0.2">
      <c r="A248">
        <v>247</v>
      </c>
      <c r="B248" t="s">
        <v>332</v>
      </c>
      <c r="C248" t="s">
        <v>341</v>
      </c>
      <c r="D248" t="s">
        <v>342</v>
      </c>
      <c r="G248" t="s">
        <v>12</v>
      </c>
      <c r="I248" t="s">
        <v>345</v>
      </c>
      <c r="J248">
        <v>0.25</v>
      </c>
      <c r="K248" t="str">
        <f>штат[[#This Row],[фамилия]] &amp; " (" &amp; штат[[#This Row],[управление]] &amp; ", " &amp; штат[[#This Row],[отдел]] &amp; ", " &amp; штат[[#This Row],[должность]] &amp; ")"</f>
        <v>Хавжокова Людмила Борисовна (Научно-образовательный центр, Профессорско-преподавательский состав, Зав. кафедрой)</v>
      </c>
    </row>
    <row r="249" spans="1:11" x14ac:dyDescent="0.2">
      <c r="A249">
        <v>248</v>
      </c>
      <c r="B249" t="s">
        <v>332</v>
      </c>
      <c r="C249" t="s">
        <v>341</v>
      </c>
      <c r="D249" t="s">
        <v>342</v>
      </c>
      <c r="G249" t="s">
        <v>3</v>
      </c>
      <c r="I249" t="s">
        <v>346</v>
      </c>
      <c r="J249">
        <v>0.5</v>
      </c>
      <c r="K249" t="str">
        <f>штат[[#This Row],[фамилия]] &amp; " (" &amp; штат[[#This Row],[управление]] &amp; ", " &amp; штат[[#This Row],[отдел]] &amp; ", " &amp; штат[[#This Row],[должность]] &amp; ")"</f>
        <v>Эдгулова Елизавета Каральбиевна (Научно-образовательный центр, Профессорско-преподавательский состав, Зав. кафедрой)</v>
      </c>
    </row>
    <row r="250" spans="1:11" x14ac:dyDescent="0.2">
      <c r="A250">
        <v>249</v>
      </c>
      <c r="B250" t="s">
        <v>332</v>
      </c>
      <c r="C250" t="s">
        <v>341</v>
      </c>
      <c r="D250" t="s">
        <v>8</v>
      </c>
      <c r="E250" t="s">
        <v>38</v>
      </c>
      <c r="F250" t="s">
        <v>39</v>
      </c>
      <c r="G250" t="s">
        <v>21</v>
      </c>
      <c r="I250" t="s">
        <v>132</v>
      </c>
      <c r="J250">
        <v>0.3</v>
      </c>
      <c r="K250" t="str">
        <f>штат[[#This Row],[фамилия]] &amp; " (" &amp; штат[[#This Row],[управление]] &amp; ", " &amp; штат[[#This Row],[отдел]] &amp; ", " &amp; штат[[#This Row],[должность]] &amp; ")"</f>
        <v>Берова Фаризат Жамаловна (Научно-образовательный центр, Профессорско-преподавательский состав, Профессор)</v>
      </c>
    </row>
    <row r="251" spans="1:11" x14ac:dyDescent="0.2">
      <c r="A251">
        <v>250</v>
      </c>
      <c r="B251" t="s">
        <v>332</v>
      </c>
      <c r="C251" t="s">
        <v>341</v>
      </c>
      <c r="D251" t="s">
        <v>8</v>
      </c>
      <c r="G251" t="s">
        <v>12</v>
      </c>
      <c r="I251" t="s">
        <v>347</v>
      </c>
      <c r="J251">
        <v>0.1</v>
      </c>
      <c r="K251" t="str">
        <f>штат[[#This Row],[фамилия]] &amp; " (" &amp; штат[[#This Row],[управление]] &amp; ", " &amp; штат[[#This Row],[отдел]] &amp; ", " &amp; штат[[#This Row],[должность]] &amp; ")"</f>
        <v>Бжеумыхов Владимир Сафарбиевич (Научно-образовательный центр, Профессорско-преподавательский состав, Профессор)</v>
      </c>
    </row>
    <row r="252" spans="1:11" x14ac:dyDescent="0.2">
      <c r="A252">
        <v>251</v>
      </c>
      <c r="B252" t="s">
        <v>332</v>
      </c>
      <c r="C252" t="s">
        <v>341</v>
      </c>
      <c r="D252" t="s">
        <v>8</v>
      </c>
      <c r="G252" t="s">
        <v>12</v>
      </c>
      <c r="I252" t="s">
        <v>348</v>
      </c>
      <c r="J252">
        <v>0.1</v>
      </c>
      <c r="K252" t="str">
        <f>штат[[#This Row],[фамилия]] &amp; " (" &amp; штат[[#This Row],[управление]] &amp; ", " &amp; штат[[#This Row],[отдел]] &amp; ", " &amp; штат[[#This Row],[должность]] &amp; ")"</f>
        <v>Биттирова Тамара Шамсудиновна (Научно-образовательный центр, Профессорско-преподавательский состав, Профессор)</v>
      </c>
    </row>
    <row r="253" spans="1:11" x14ac:dyDescent="0.2">
      <c r="A253">
        <v>252</v>
      </c>
      <c r="B253" t="s">
        <v>332</v>
      </c>
      <c r="C253" t="s">
        <v>341</v>
      </c>
      <c r="D253" t="s">
        <v>8</v>
      </c>
      <c r="G253" t="s">
        <v>12</v>
      </c>
      <c r="I253" t="s">
        <v>349</v>
      </c>
      <c r="J253">
        <v>0.1</v>
      </c>
      <c r="K253" t="str">
        <f>штат[[#This Row],[фамилия]] &amp; " (" &amp; штат[[#This Row],[управление]] &amp; ", " &amp; штат[[#This Row],[отдел]] &amp; ", " &amp; штат[[#This Row],[должность]] &amp; ")"</f>
        <v>Рехвиашвили Серго Шотович (Научно-образовательный центр, Профессорско-преподавательский состав, Профессор)</v>
      </c>
    </row>
    <row r="254" spans="1:11" x14ac:dyDescent="0.2">
      <c r="A254">
        <v>253</v>
      </c>
      <c r="B254" t="s">
        <v>332</v>
      </c>
      <c r="C254" t="s">
        <v>341</v>
      </c>
      <c r="D254" t="s">
        <v>8</v>
      </c>
      <c r="E254" t="s">
        <v>350</v>
      </c>
      <c r="G254" t="s">
        <v>21</v>
      </c>
      <c r="I254" t="s">
        <v>268</v>
      </c>
      <c r="J254">
        <v>1</v>
      </c>
      <c r="K254" t="str">
        <f>штат[[#This Row],[фамилия]] &amp; " (" &amp; штат[[#This Row],[управление]] &amp; ", " &amp; штат[[#This Row],[отдел]] &amp; ", " &amp; штат[[#This Row],[должность]] &amp; ")"</f>
        <v>Шевлоков Вячеслав Аманович (Научно-образовательный центр, Профессорско-преподавательский состав, Профессор)</v>
      </c>
    </row>
    <row r="255" spans="1:11" x14ac:dyDescent="0.2">
      <c r="A255">
        <v>254</v>
      </c>
      <c r="B255" t="s">
        <v>332</v>
      </c>
      <c r="C255" t="s">
        <v>341</v>
      </c>
      <c r="D255" t="s">
        <v>8</v>
      </c>
      <c r="G255" t="s">
        <v>12</v>
      </c>
      <c r="I255" t="s">
        <v>351</v>
      </c>
      <c r="J255">
        <v>0.2</v>
      </c>
      <c r="K255" t="str">
        <f>штат[[#This Row],[фамилия]] &amp; " (" &amp; штат[[#This Row],[управление]] &amp; ", " &amp; штат[[#This Row],[отдел]] &amp; ", " &amp; штат[[#This Row],[должность]] &amp; ")"</f>
        <v>Шибзухов Заур Мухадинович (Научно-образовательный центр, Профессорско-преподавательский состав, Профессор)</v>
      </c>
    </row>
    <row r="256" spans="1:11" x14ac:dyDescent="0.2">
      <c r="A256">
        <v>255</v>
      </c>
      <c r="B256" t="s">
        <v>332</v>
      </c>
      <c r="C256" t="s">
        <v>341</v>
      </c>
      <c r="D256" t="s">
        <v>39</v>
      </c>
      <c r="E256" t="s">
        <v>310</v>
      </c>
      <c r="G256" t="s">
        <v>12</v>
      </c>
      <c r="I256" t="s">
        <v>352</v>
      </c>
      <c r="J256">
        <v>0.3</v>
      </c>
      <c r="K256" t="str">
        <f>штат[[#This Row],[фамилия]] &amp; " (" &amp; штат[[#This Row],[управление]] &amp; ", " &amp; штат[[#This Row],[отдел]] &amp; ", " &amp; штат[[#This Row],[должность]] &amp; ")"</f>
        <v>Аппаев Сафар Пахауович (Научно-образовательный центр, Профессорско-преподавательский состав, Доцент)</v>
      </c>
    </row>
    <row r="257" spans="1:11" x14ac:dyDescent="0.2">
      <c r="A257">
        <v>256</v>
      </c>
      <c r="B257" t="s">
        <v>332</v>
      </c>
      <c r="C257" t="s">
        <v>341</v>
      </c>
      <c r="D257" t="s">
        <v>39</v>
      </c>
      <c r="G257" t="s">
        <v>12</v>
      </c>
      <c r="I257" t="s">
        <v>353</v>
      </c>
      <c r="J257">
        <v>0.1</v>
      </c>
      <c r="K257" t="str">
        <f>штат[[#This Row],[фамилия]] &amp; " (" &amp; штат[[#This Row],[управление]] &amp; ", " &amp; штат[[#This Row],[отдел]] &amp; ", " &amp; штат[[#This Row],[должность]] &amp; ")"</f>
        <v>Аттаев Анатолий Хусеевич (Научно-образовательный центр, Профессорско-преподавательский состав, Доцент)</v>
      </c>
    </row>
    <row r="258" spans="1:11" x14ac:dyDescent="0.2">
      <c r="A258">
        <v>257</v>
      </c>
      <c r="B258" t="s">
        <v>332</v>
      </c>
      <c r="C258" t="s">
        <v>341</v>
      </c>
      <c r="D258" t="s">
        <v>39</v>
      </c>
      <c r="G258" t="s">
        <v>12</v>
      </c>
      <c r="I258" t="s">
        <v>354</v>
      </c>
      <c r="J258">
        <v>0.25</v>
      </c>
      <c r="K258" t="str">
        <f>штат[[#This Row],[фамилия]] &amp; " (" &amp; штат[[#This Row],[управление]] &amp; ", " &amp; штат[[#This Row],[отдел]] &amp; ", " &amp; штат[[#This Row],[должность]] &amp; ")"</f>
        <v>Занилов Амиран Хабидович (Научно-образовательный центр, Профессорско-преподавательский состав, Доцент)</v>
      </c>
    </row>
    <row r="259" spans="1:11" x14ac:dyDescent="0.2">
      <c r="A259">
        <v>258</v>
      </c>
      <c r="B259" t="s">
        <v>332</v>
      </c>
      <c r="C259" t="s">
        <v>341</v>
      </c>
      <c r="D259" t="s">
        <v>39</v>
      </c>
      <c r="G259" t="s">
        <v>12</v>
      </c>
      <c r="H259" t="s">
        <v>183</v>
      </c>
      <c r="I259" t="s">
        <v>184</v>
      </c>
      <c r="J259">
        <v>0.2</v>
      </c>
      <c r="K259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(Научно-образовательный центр, Профессорско-преподавательский состав, Доцент)</v>
      </c>
    </row>
    <row r="260" spans="1:11" x14ac:dyDescent="0.2">
      <c r="A260">
        <v>259</v>
      </c>
      <c r="B260" t="s">
        <v>332</v>
      </c>
      <c r="C260" t="s">
        <v>341</v>
      </c>
      <c r="D260" t="s">
        <v>39</v>
      </c>
      <c r="E260" t="s">
        <v>203</v>
      </c>
      <c r="G260" t="s">
        <v>21</v>
      </c>
      <c r="I260" t="s">
        <v>301</v>
      </c>
      <c r="J260">
        <v>0.1</v>
      </c>
      <c r="K260" t="str">
        <f>штат[[#This Row],[фамилия]] &amp; " (" &amp; штат[[#This Row],[управление]] &amp; ", " &amp; штат[[#This Row],[отдел]] &amp; ", " &amp; штат[[#This Row],[должность]] &amp; ")"</f>
        <v>Хромова Людмила Михайловна (Научно-образовательный центр, Профессорско-преподавательский состав, Доцент)</v>
      </c>
    </row>
    <row r="261" spans="1:11" x14ac:dyDescent="0.2">
      <c r="A261">
        <v>260</v>
      </c>
      <c r="B261" t="s">
        <v>332</v>
      </c>
      <c r="C261" t="s">
        <v>341</v>
      </c>
      <c r="D261" t="s">
        <v>39</v>
      </c>
      <c r="G261" t="s">
        <v>12</v>
      </c>
      <c r="H261" t="s">
        <v>355</v>
      </c>
      <c r="I261" t="s">
        <v>356</v>
      </c>
      <c r="J261">
        <v>0.5</v>
      </c>
      <c r="K261" t="str">
        <f>штат[[#This Row],[фамилия]] &amp; " (" &amp; штат[[#This Row],[управление]] &amp; ", " &amp; штат[[#This Row],[отдел]] &amp; ", " &amp; штат[[#This Row],[должность]] &amp; ")"</f>
        <v>Гуртуева Ирина Асланбековна (Научно-образовательный центр, Профессорско-преподавательский состав, Доцент)</v>
      </c>
    </row>
    <row r="262" spans="1:11" x14ac:dyDescent="0.2">
      <c r="A262">
        <v>261</v>
      </c>
      <c r="B262" t="s">
        <v>332</v>
      </c>
      <c r="C262" t="s">
        <v>341</v>
      </c>
      <c r="D262" t="s">
        <v>39</v>
      </c>
      <c r="G262" t="s">
        <v>12</v>
      </c>
      <c r="I262" t="s">
        <v>357</v>
      </c>
      <c r="J262">
        <v>0.1</v>
      </c>
      <c r="K262" t="str">
        <f>штат[[#This Row],[фамилия]] &amp; " (" &amp; штат[[#This Row],[управление]] &amp; ", " &amp; штат[[#This Row],[отдел]] &amp; ", " &amp; штат[[#This Row],[должность]] &amp; ")"</f>
        <v>Шибзухов Залим-Гери Султанович (Научно-образовательный центр, Профессорско-преподавательский состав, Доцент)</v>
      </c>
    </row>
    <row r="263" spans="1:11" x14ac:dyDescent="0.2">
      <c r="A263">
        <v>262</v>
      </c>
      <c r="B263" t="s">
        <v>332</v>
      </c>
      <c r="C263" t="s">
        <v>341</v>
      </c>
      <c r="D263" t="s">
        <v>358</v>
      </c>
      <c r="G263" t="s">
        <v>12</v>
      </c>
      <c r="H263" t="s">
        <v>359</v>
      </c>
      <c r="I263" t="s">
        <v>360</v>
      </c>
      <c r="J263">
        <v>0.2</v>
      </c>
      <c r="K263" t="str">
        <f>штат[[#This Row],[фамилия]] &amp; " (" &amp; штат[[#This Row],[управление]] &amp; ", " &amp; штат[[#This Row],[отдел]] &amp; ", " &amp; штат[[#This Row],[должность]] &amp; ")"</f>
        <v>Абаева Асият Мусаевна (Научно-образовательный центр, Профессорско-преподавательский состав, Старший преподаватель)</v>
      </c>
    </row>
    <row r="264" spans="1:11" x14ac:dyDescent="0.2">
      <c r="A264">
        <v>263</v>
      </c>
      <c r="B264" t="s">
        <v>332</v>
      </c>
      <c r="C264" t="s">
        <v>361</v>
      </c>
      <c r="D264" t="s">
        <v>8</v>
      </c>
      <c r="G264" t="s">
        <v>12</v>
      </c>
      <c r="I264" t="s">
        <v>296</v>
      </c>
      <c r="J264">
        <v>0.2</v>
      </c>
      <c r="K264" t="str">
        <f>штат[[#This Row],[фамилия]] &amp; " (" &amp; штат[[#This Row],[управление]] &amp; ", " &amp; штат[[#This Row],[отдел]] &amp; ", " &amp; штат[[#This Row],[должность]] &amp; ")"</f>
        <v>Коков Артур Чаримович (Научно-образовательный центр, НОЦ внебюджет, Профессор)</v>
      </c>
    </row>
    <row r="265" spans="1:11" x14ac:dyDescent="0.2">
      <c r="A265">
        <v>264</v>
      </c>
      <c r="B265" t="s">
        <v>332</v>
      </c>
      <c r="C265" t="s">
        <v>361</v>
      </c>
      <c r="D265" t="s">
        <v>8</v>
      </c>
      <c r="E265" t="s">
        <v>144</v>
      </c>
      <c r="G265" t="s">
        <v>12</v>
      </c>
      <c r="I265" t="s">
        <v>174</v>
      </c>
      <c r="J265">
        <v>0.15</v>
      </c>
      <c r="K265" t="str">
        <f>штат[[#This Row],[фамилия]] &amp; " (" &amp; штат[[#This Row],[управление]] &amp; ", " &amp; штат[[#This Row],[отдел]] &amp; ", " &amp; штат[[#This Row],[должность]] &amp; ")"</f>
        <v>Кузьминов Петр Абрамович (Научно-образовательный центр, НОЦ внебюджет, Профессор)</v>
      </c>
    </row>
    <row r="266" spans="1:11" x14ac:dyDescent="0.2">
      <c r="A266">
        <v>265</v>
      </c>
      <c r="B266" t="s">
        <v>332</v>
      </c>
      <c r="C266" t="s">
        <v>361</v>
      </c>
      <c r="D266" t="s">
        <v>8</v>
      </c>
      <c r="E266" t="s">
        <v>144</v>
      </c>
      <c r="F266" t="s">
        <v>39</v>
      </c>
      <c r="G266" t="s">
        <v>21</v>
      </c>
      <c r="I266" t="s">
        <v>362</v>
      </c>
      <c r="J266">
        <v>0.25</v>
      </c>
      <c r="K266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Викторович.В. (Научно-образовательный центр, НОЦ внебюджет, Профессор)</v>
      </c>
    </row>
    <row r="267" spans="1:11" x14ac:dyDescent="0.2">
      <c r="A267">
        <v>266</v>
      </c>
      <c r="B267" t="s">
        <v>332</v>
      </c>
      <c r="C267" t="s">
        <v>361</v>
      </c>
      <c r="D267" t="s">
        <v>39</v>
      </c>
      <c r="G267" t="s">
        <v>12</v>
      </c>
      <c r="I267" t="s">
        <v>363</v>
      </c>
      <c r="J267">
        <v>0.5</v>
      </c>
      <c r="K267" t="str">
        <f>штат[[#This Row],[фамилия]] &amp; " (" &amp; штат[[#This Row],[управление]] &amp; ", " &amp; штат[[#This Row],[отдел]] &amp; ", " &amp; штат[[#This Row],[должность]] &amp; ")"</f>
        <v>Албогачиева Макка Султан-Гиреевна (Научно-образовательный центр, НОЦ внебюджет, Доцент)</v>
      </c>
    </row>
    <row r="268" spans="1:11" x14ac:dyDescent="0.2">
      <c r="A268">
        <v>267</v>
      </c>
      <c r="B268" t="s">
        <v>332</v>
      </c>
      <c r="C268" t="s">
        <v>361</v>
      </c>
      <c r="D268" t="s">
        <v>39</v>
      </c>
      <c r="G268" t="s">
        <v>12</v>
      </c>
      <c r="I268" t="s">
        <v>364</v>
      </c>
      <c r="J268">
        <v>0.1</v>
      </c>
      <c r="K268" t="str">
        <f>штат[[#This Row],[фамилия]] &amp; " (" &amp; штат[[#This Row],[управление]] &amp; ", " &amp; штат[[#This Row],[отдел]] &amp; ", " &amp; штат[[#This Row],[должность]] &amp; ")"</f>
        <v>Бозиев Олег Людинович (Научно-образовательный центр, НОЦ внебюджет, Доцент)</v>
      </c>
    </row>
    <row r="269" spans="1:11" x14ac:dyDescent="0.2">
      <c r="A269">
        <v>268</v>
      </c>
      <c r="B269" t="s">
        <v>332</v>
      </c>
      <c r="C269" t="s">
        <v>361</v>
      </c>
      <c r="D269" t="s">
        <v>39</v>
      </c>
      <c r="G269" t="s">
        <v>12</v>
      </c>
      <c r="I269" t="s">
        <v>365</v>
      </c>
      <c r="J269">
        <v>0.25</v>
      </c>
      <c r="K269" t="str">
        <f>штат[[#This Row],[фамилия]] &amp; " (" &amp; штат[[#This Row],[управление]] &amp; ", " &amp; штат[[#This Row],[отдел]] &amp; ", " &amp; штат[[#This Row],[должность]] &amp; ")"</f>
        <v>Гуртуев Алим Оюсович (Научно-образовательный центр, НОЦ внебюджет, Доцент)</v>
      </c>
    </row>
    <row r="270" spans="1:11" x14ac:dyDescent="0.2">
      <c r="A270">
        <v>269</v>
      </c>
      <c r="B270" t="s">
        <v>332</v>
      </c>
      <c r="C270" t="s">
        <v>361</v>
      </c>
      <c r="D270" t="s">
        <v>39</v>
      </c>
      <c r="E270" t="s">
        <v>89</v>
      </c>
      <c r="G270" t="s">
        <v>21</v>
      </c>
      <c r="I270" t="s">
        <v>155</v>
      </c>
      <c r="J270">
        <v>0.25</v>
      </c>
      <c r="K270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(Научно-образовательный центр, НОЦ внебюджет, Доцент)</v>
      </c>
    </row>
    <row r="271" spans="1:11" x14ac:dyDescent="0.2">
      <c r="A271">
        <v>270</v>
      </c>
      <c r="B271" t="s">
        <v>332</v>
      </c>
      <c r="C271" t="s">
        <v>361</v>
      </c>
      <c r="D271" t="s">
        <v>39</v>
      </c>
      <c r="G271" t="s">
        <v>12</v>
      </c>
      <c r="I271" t="s">
        <v>366</v>
      </c>
      <c r="J271">
        <v>0.4</v>
      </c>
      <c r="K271" t="str">
        <f>штат[[#This Row],[фамилия]] &amp; " (" &amp; штат[[#This Row],[управление]] &amp; ", " &amp; штат[[#This Row],[отдел]] &amp; ", " &amp; штат[[#This Row],[должность]] &amp; ")"</f>
        <v>Прасолов Дмитрий Николаевич (Научно-образовательный центр, НОЦ внебюджет, Доцент)</v>
      </c>
    </row>
    <row r="272" spans="1:11" x14ac:dyDescent="0.2">
      <c r="A272">
        <v>271</v>
      </c>
      <c r="B272" t="s">
        <v>332</v>
      </c>
      <c r="C272" t="s">
        <v>361</v>
      </c>
      <c r="D272" t="s">
        <v>39</v>
      </c>
      <c r="E272" t="s">
        <v>123</v>
      </c>
      <c r="G272" t="s">
        <v>21</v>
      </c>
      <c r="I272" t="s">
        <v>124</v>
      </c>
      <c r="J272">
        <v>0.25</v>
      </c>
      <c r="K272" t="str">
        <f>штат[[#This Row],[фамилия]] &amp; " (" &amp; штат[[#This Row],[управление]] &amp; ", " &amp; штат[[#This Row],[отдел]] &amp; ", " &amp; штат[[#This Row],[должность]] &amp; ")"</f>
        <v>Шаожева Наталья Анатольевна (Научно-образовательный центр, НОЦ внебюджет, Доцент)</v>
      </c>
    </row>
    <row r="273" spans="1:11" x14ac:dyDescent="0.2">
      <c r="A273">
        <v>272</v>
      </c>
      <c r="K27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4" spans="1:11" x14ac:dyDescent="0.2">
      <c r="A274">
        <v>273</v>
      </c>
      <c r="K27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5" spans="1:11" x14ac:dyDescent="0.2">
      <c r="A275">
        <v>274</v>
      </c>
      <c r="K27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6" spans="1:11" x14ac:dyDescent="0.2">
      <c r="A276">
        <v>275</v>
      </c>
      <c r="K27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7" spans="1:11" x14ac:dyDescent="0.2">
      <c r="A277">
        <v>276</v>
      </c>
      <c r="K27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8" spans="1:11" x14ac:dyDescent="0.2">
      <c r="A278">
        <v>277</v>
      </c>
      <c r="K27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9" spans="1:11" x14ac:dyDescent="0.2">
      <c r="A279">
        <v>278</v>
      </c>
      <c r="K27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0" spans="1:11" x14ac:dyDescent="0.2">
      <c r="A280">
        <v>279</v>
      </c>
      <c r="K28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1" spans="1:11" x14ac:dyDescent="0.2">
      <c r="A281">
        <v>280</v>
      </c>
      <c r="K28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2" spans="1:11" x14ac:dyDescent="0.2">
      <c r="A282">
        <v>281</v>
      </c>
      <c r="K282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3" spans="1:11" x14ac:dyDescent="0.2">
      <c r="A283">
        <v>282</v>
      </c>
      <c r="K28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4" spans="1:11" x14ac:dyDescent="0.2">
      <c r="A284">
        <v>283</v>
      </c>
      <c r="K28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5" spans="1:11" x14ac:dyDescent="0.2">
      <c r="A285">
        <v>284</v>
      </c>
      <c r="K28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6" spans="1:11" x14ac:dyDescent="0.2">
      <c r="A286">
        <v>285</v>
      </c>
      <c r="K28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7" spans="1:11" x14ac:dyDescent="0.2">
      <c r="A287">
        <v>286</v>
      </c>
      <c r="K28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8" spans="1:11" x14ac:dyDescent="0.2">
      <c r="A288">
        <v>287</v>
      </c>
      <c r="K28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9" spans="1:11" x14ac:dyDescent="0.2">
      <c r="A289">
        <v>288</v>
      </c>
      <c r="K28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0" spans="1:11" x14ac:dyDescent="0.2">
      <c r="A290">
        <v>289</v>
      </c>
      <c r="K29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1" spans="1:11" x14ac:dyDescent="0.2">
      <c r="A291">
        <v>290</v>
      </c>
      <c r="K29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2" spans="1:11" x14ac:dyDescent="0.2">
      <c r="A292">
        <v>291</v>
      </c>
      <c r="K292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3" spans="1:11" x14ac:dyDescent="0.2">
      <c r="A293">
        <v>292</v>
      </c>
      <c r="K29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4" spans="1:11" x14ac:dyDescent="0.2">
      <c r="A294">
        <v>293</v>
      </c>
      <c r="K29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5" spans="1:11" x14ac:dyDescent="0.2">
      <c r="A295">
        <v>294</v>
      </c>
      <c r="K29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6" spans="1:11" x14ac:dyDescent="0.2">
      <c r="A296">
        <v>295</v>
      </c>
      <c r="K29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7" spans="1:11" x14ac:dyDescent="0.2">
      <c r="A297">
        <v>296</v>
      </c>
      <c r="K29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8" spans="1:11" x14ac:dyDescent="0.2">
      <c r="A298">
        <v>297</v>
      </c>
      <c r="K29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9" spans="1:11" x14ac:dyDescent="0.2">
      <c r="A299">
        <v>298</v>
      </c>
      <c r="K29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300" spans="1:11" x14ac:dyDescent="0.2">
      <c r="A300">
        <v>299</v>
      </c>
      <c r="K30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301" spans="1:11" x14ac:dyDescent="0.2">
      <c r="A301">
        <v>300</v>
      </c>
      <c r="K30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C435-DB7B-4902-BBD0-5DC4DF476791}">
  <dimension ref="A1:AA301"/>
  <sheetViews>
    <sheetView workbookViewId="0">
      <selection activeCell="D6" sqref="D6"/>
    </sheetView>
  </sheetViews>
  <sheetFormatPr defaultRowHeight="15" x14ac:dyDescent="0.2"/>
  <cols>
    <col min="1" max="1" width="4.03515625" bestFit="1" customWidth="1"/>
    <col min="2" max="2" width="10.76171875" bestFit="1" customWidth="1"/>
  </cols>
  <sheetData>
    <row r="1" spans="1:27" x14ac:dyDescent="0.2">
      <c r="A1" s="1" t="s">
        <v>368</v>
      </c>
      <c r="B1" s="1" t="s">
        <v>367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>
        <v>1</v>
      </c>
    </row>
    <row r="3" spans="1:27" x14ac:dyDescent="0.2">
      <c r="A3">
        <v>2</v>
      </c>
    </row>
    <row r="4" spans="1:27" x14ac:dyDescent="0.2">
      <c r="A4">
        <v>3</v>
      </c>
    </row>
    <row r="5" spans="1:27" x14ac:dyDescent="0.2">
      <c r="A5">
        <v>4</v>
      </c>
    </row>
    <row r="6" spans="1:27" x14ac:dyDescent="0.2">
      <c r="A6">
        <v>5</v>
      </c>
    </row>
    <row r="7" spans="1:27" x14ac:dyDescent="0.2">
      <c r="A7">
        <v>6</v>
      </c>
    </row>
    <row r="8" spans="1:27" x14ac:dyDescent="0.2">
      <c r="A8">
        <v>7</v>
      </c>
    </row>
    <row r="9" spans="1:27" x14ac:dyDescent="0.2">
      <c r="A9">
        <v>8</v>
      </c>
    </row>
    <row r="10" spans="1:27" x14ac:dyDescent="0.2">
      <c r="A10">
        <v>9</v>
      </c>
    </row>
    <row r="11" spans="1:27" x14ac:dyDescent="0.2">
      <c r="A11">
        <v>10</v>
      </c>
    </row>
    <row r="12" spans="1:27" x14ac:dyDescent="0.2">
      <c r="A12">
        <v>11</v>
      </c>
    </row>
    <row r="13" spans="1:27" x14ac:dyDescent="0.2">
      <c r="A13">
        <v>12</v>
      </c>
    </row>
    <row r="14" spans="1:27" x14ac:dyDescent="0.2">
      <c r="A14">
        <v>13</v>
      </c>
    </row>
    <row r="15" spans="1:27" x14ac:dyDescent="0.2">
      <c r="A15">
        <v>14</v>
      </c>
    </row>
    <row r="16" spans="1:27" x14ac:dyDescent="0.2">
      <c r="A16">
        <v>15</v>
      </c>
    </row>
    <row r="17" spans="1:1" x14ac:dyDescent="0.2">
      <c r="A17">
        <v>16</v>
      </c>
    </row>
    <row r="18" spans="1:1" x14ac:dyDescent="0.2">
      <c r="A18">
        <v>17</v>
      </c>
    </row>
    <row r="19" spans="1:1" x14ac:dyDescent="0.2">
      <c r="A19">
        <v>18</v>
      </c>
    </row>
    <row r="20" spans="1:1" x14ac:dyDescent="0.2">
      <c r="A20">
        <v>19</v>
      </c>
    </row>
    <row r="21" spans="1:1" x14ac:dyDescent="0.2">
      <c r="A21">
        <v>20</v>
      </c>
    </row>
    <row r="22" spans="1:1" x14ac:dyDescent="0.2">
      <c r="A22">
        <v>21</v>
      </c>
    </row>
    <row r="23" spans="1:1" x14ac:dyDescent="0.2">
      <c r="A23">
        <v>22</v>
      </c>
    </row>
    <row r="24" spans="1:1" x14ac:dyDescent="0.2">
      <c r="A24">
        <v>23</v>
      </c>
    </row>
    <row r="25" spans="1:1" x14ac:dyDescent="0.2">
      <c r="A25">
        <v>24</v>
      </c>
    </row>
    <row r="26" spans="1:1" x14ac:dyDescent="0.2">
      <c r="A26">
        <v>25</v>
      </c>
    </row>
    <row r="27" spans="1:1" x14ac:dyDescent="0.2">
      <c r="A27">
        <v>26</v>
      </c>
    </row>
    <row r="28" spans="1:1" x14ac:dyDescent="0.2">
      <c r="A28">
        <v>27</v>
      </c>
    </row>
    <row r="29" spans="1:1" x14ac:dyDescent="0.2">
      <c r="A29">
        <v>28</v>
      </c>
    </row>
    <row r="30" spans="1:1" x14ac:dyDescent="0.2">
      <c r="A30">
        <v>29</v>
      </c>
    </row>
    <row r="31" spans="1:1" x14ac:dyDescent="0.2">
      <c r="A31">
        <v>30</v>
      </c>
    </row>
    <row r="32" spans="1:1" x14ac:dyDescent="0.2">
      <c r="A32">
        <v>31</v>
      </c>
    </row>
    <row r="33" spans="1:1" x14ac:dyDescent="0.2">
      <c r="A33">
        <v>32</v>
      </c>
    </row>
    <row r="34" spans="1:1" x14ac:dyDescent="0.2">
      <c r="A34">
        <v>33</v>
      </c>
    </row>
    <row r="35" spans="1:1" x14ac:dyDescent="0.2">
      <c r="A35">
        <v>34</v>
      </c>
    </row>
    <row r="36" spans="1:1" x14ac:dyDescent="0.2">
      <c r="A36">
        <v>35</v>
      </c>
    </row>
    <row r="37" spans="1:1" x14ac:dyDescent="0.2">
      <c r="A37">
        <v>36</v>
      </c>
    </row>
    <row r="38" spans="1:1" x14ac:dyDescent="0.2">
      <c r="A38">
        <v>37</v>
      </c>
    </row>
    <row r="39" spans="1:1" x14ac:dyDescent="0.2">
      <c r="A39">
        <v>38</v>
      </c>
    </row>
    <row r="40" spans="1:1" x14ac:dyDescent="0.2">
      <c r="A40">
        <v>39</v>
      </c>
    </row>
    <row r="41" spans="1:1" x14ac:dyDescent="0.2">
      <c r="A41">
        <v>40</v>
      </c>
    </row>
    <row r="42" spans="1:1" x14ac:dyDescent="0.2">
      <c r="A42">
        <v>41</v>
      </c>
    </row>
    <row r="43" spans="1:1" x14ac:dyDescent="0.2">
      <c r="A43">
        <v>42</v>
      </c>
    </row>
    <row r="44" spans="1:1" x14ac:dyDescent="0.2">
      <c r="A44">
        <v>43</v>
      </c>
    </row>
    <row r="45" spans="1:1" x14ac:dyDescent="0.2">
      <c r="A45">
        <v>44</v>
      </c>
    </row>
    <row r="46" spans="1:1" x14ac:dyDescent="0.2">
      <c r="A46">
        <v>45</v>
      </c>
    </row>
    <row r="47" spans="1:1" x14ac:dyDescent="0.2">
      <c r="A47">
        <v>46</v>
      </c>
    </row>
    <row r="48" spans="1:1" x14ac:dyDescent="0.2">
      <c r="A48">
        <v>47</v>
      </c>
    </row>
    <row r="49" spans="1:1" x14ac:dyDescent="0.2">
      <c r="A49">
        <v>48</v>
      </c>
    </row>
    <row r="50" spans="1:1" x14ac:dyDescent="0.2">
      <c r="A50">
        <v>49</v>
      </c>
    </row>
    <row r="51" spans="1:1" x14ac:dyDescent="0.2">
      <c r="A51">
        <v>50</v>
      </c>
    </row>
    <row r="52" spans="1:1" x14ac:dyDescent="0.2">
      <c r="A52">
        <v>51</v>
      </c>
    </row>
    <row r="53" spans="1:1" x14ac:dyDescent="0.2">
      <c r="A53">
        <v>52</v>
      </c>
    </row>
    <row r="54" spans="1:1" x14ac:dyDescent="0.2">
      <c r="A54">
        <v>53</v>
      </c>
    </row>
    <row r="55" spans="1:1" x14ac:dyDescent="0.2">
      <c r="A55">
        <v>54</v>
      </c>
    </row>
    <row r="56" spans="1:1" x14ac:dyDescent="0.2">
      <c r="A56">
        <v>55</v>
      </c>
    </row>
    <row r="57" spans="1:1" x14ac:dyDescent="0.2">
      <c r="A57">
        <v>56</v>
      </c>
    </row>
    <row r="58" spans="1:1" x14ac:dyDescent="0.2">
      <c r="A58">
        <v>57</v>
      </c>
    </row>
    <row r="59" spans="1:1" x14ac:dyDescent="0.2">
      <c r="A59">
        <v>58</v>
      </c>
    </row>
    <row r="60" spans="1:1" x14ac:dyDescent="0.2">
      <c r="A60">
        <v>59</v>
      </c>
    </row>
    <row r="61" spans="1:1" x14ac:dyDescent="0.2">
      <c r="A61">
        <v>60</v>
      </c>
    </row>
    <row r="62" spans="1:1" x14ac:dyDescent="0.2">
      <c r="A62">
        <v>61</v>
      </c>
    </row>
    <row r="63" spans="1:1" x14ac:dyDescent="0.2">
      <c r="A63">
        <v>62</v>
      </c>
    </row>
    <row r="64" spans="1:1" x14ac:dyDescent="0.2">
      <c r="A64">
        <v>63</v>
      </c>
    </row>
    <row r="65" spans="1:1" x14ac:dyDescent="0.2">
      <c r="A65">
        <v>64</v>
      </c>
    </row>
    <row r="66" spans="1:1" x14ac:dyDescent="0.2">
      <c r="A66">
        <v>65</v>
      </c>
    </row>
    <row r="67" spans="1:1" x14ac:dyDescent="0.2">
      <c r="A67">
        <v>66</v>
      </c>
    </row>
    <row r="68" spans="1:1" x14ac:dyDescent="0.2">
      <c r="A68">
        <v>67</v>
      </c>
    </row>
    <row r="69" spans="1:1" x14ac:dyDescent="0.2">
      <c r="A69">
        <v>68</v>
      </c>
    </row>
    <row r="70" spans="1:1" x14ac:dyDescent="0.2">
      <c r="A70">
        <v>69</v>
      </c>
    </row>
    <row r="71" spans="1:1" x14ac:dyDescent="0.2">
      <c r="A71">
        <v>70</v>
      </c>
    </row>
    <row r="72" spans="1:1" x14ac:dyDescent="0.2">
      <c r="A72">
        <v>71</v>
      </c>
    </row>
    <row r="73" spans="1:1" x14ac:dyDescent="0.2">
      <c r="A73">
        <v>72</v>
      </c>
    </row>
    <row r="74" spans="1:1" x14ac:dyDescent="0.2">
      <c r="A74">
        <v>73</v>
      </c>
    </row>
    <row r="75" spans="1:1" x14ac:dyDescent="0.2">
      <c r="A75">
        <v>74</v>
      </c>
    </row>
    <row r="76" spans="1:1" x14ac:dyDescent="0.2">
      <c r="A76">
        <v>75</v>
      </c>
    </row>
    <row r="77" spans="1:1" x14ac:dyDescent="0.2">
      <c r="A77">
        <v>76</v>
      </c>
    </row>
    <row r="78" spans="1:1" x14ac:dyDescent="0.2">
      <c r="A78">
        <v>77</v>
      </c>
    </row>
    <row r="79" spans="1:1" x14ac:dyDescent="0.2">
      <c r="A79">
        <v>78</v>
      </c>
    </row>
    <row r="80" spans="1:1" x14ac:dyDescent="0.2">
      <c r="A80">
        <v>79</v>
      </c>
    </row>
    <row r="81" spans="1:1" x14ac:dyDescent="0.2">
      <c r="A81">
        <v>80</v>
      </c>
    </row>
    <row r="82" spans="1:1" x14ac:dyDescent="0.2">
      <c r="A82">
        <v>81</v>
      </c>
    </row>
    <row r="83" spans="1:1" x14ac:dyDescent="0.2">
      <c r="A83">
        <v>82</v>
      </c>
    </row>
    <row r="84" spans="1:1" x14ac:dyDescent="0.2">
      <c r="A84">
        <v>83</v>
      </c>
    </row>
    <row r="85" spans="1:1" x14ac:dyDescent="0.2">
      <c r="A85">
        <v>84</v>
      </c>
    </row>
    <row r="86" spans="1:1" x14ac:dyDescent="0.2">
      <c r="A86">
        <v>85</v>
      </c>
    </row>
    <row r="87" spans="1:1" x14ac:dyDescent="0.2">
      <c r="A87">
        <v>86</v>
      </c>
    </row>
    <row r="88" spans="1:1" x14ac:dyDescent="0.2">
      <c r="A88">
        <v>87</v>
      </c>
    </row>
    <row r="89" spans="1:1" x14ac:dyDescent="0.2">
      <c r="A89">
        <v>88</v>
      </c>
    </row>
    <row r="90" spans="1:1" x14ac:dyDescent="0.2">
      <c r="A90">
        <v>89</v>
      </c>
    </row>
    <row r="91" spans="1:1" x14ac:dyDescent="0.2">
      <c r="A91">
        <v>90</v>
      </c>
    </row>
    <row r="92" spans="1:1" x14ac:dyDescent="0.2">
      <c r="A92">
        <v>91</v>
      </c>
    </row>
    <row r="93" spans="1:1" x14ac:dyDescent="0.2">
      <c r="A93">
        <v>92</v>
      </c>
    </row>
    <row r="94" spans="1:1" x14ac:dyDescent="0.2">
      <c r="A94">
        <v>93</v>
      </c>
    </row>
    <row r="95" spans="1:1" x14ac:dyDescent="0.2">
      <c r="A95">
        <v>94</v>
      </c>
    </row>
    <row r="96" spans="1:1" x14ac:dyDescent="0.2">
      <c r="A96">
        <v>95</v>
      </c>
    </row>
    <row r="97" spans="1:1" x14ac:dyDescent="0.2">
      <c r="A97">
        <v>96</v>
      </c>
    </row>
    <row r="98" spans="1:1" x14ac:dyDescent="0.2">
      <c r="A98">
        <v>97</v>
      </c>
    </row>
    <row r="99" spans="1:1" x14ac:dyDescent="0.2">
      <c r="A99">
        <v>98</v>
      </c>
    </row>
    <row r="100" spans="1:1" x14ac:dyDescent="0.2">
      <c r="A100">
        <v>99</v>
      </c>
    </row>
    <row r="101" spans="1:1" x14ac:dyDescent="0.2">
      <c r="A101">
        <v>100</v>
      </c>
    </row>
    <row r="102" spans="1:1" x14ac:dyDescent="0.2">
      <c r="A102">
        <v>101</v>
      </c>
    </row>
    <row r="103" spans="1:1" x14ac:dyDescent="0.2">
      <c r="A103">
        <v>102</v>
      </c>
    </row>
    <row r="104" spans="1:1" x14ac:dyDescent="0.2">
      <c r="A104">
        <v>103</v>
      </c>
    </row>
    <row r="105" spans="1:1" x14ac:dyDescent="0.2">
      <c r="A105">
        <v>104</v>
      </c>
    </row>
    <row r="106" spans="1:1" x14ac:dyDescent="0.2">
      <c r="A106">
        <v>105</v>
      </c>
    </row>
    <row r="107" spans="1:1" x14ac:dyDescent="0.2">
      <c r="A107">
        <v>106</v>
      </c>
    </row>
    <row r="108" spans="1:1" x14ac:dyDescent="0.2">
      <c r="A108">
        <v>107</v>
      </c>
    </row>
    <row r="109" spans="1:1" x14ac:dyDescent="0.2">
      <c r="A109">
        <v>108</v>
      </c>
    </row>
    <row r="110" spans="1:1" x14ac:dyDescent="0.2">
      <c r="A110">
        <v>109</v>
      </c>
    </row>
    <row r="111" spans="1:1" x14ac:dyDescent="0.2">
      <c r="A111">
        <v>110</v>
      </c>
    </row>
    <row r="112" spans="1:1" x14ac:dyDescent="0.2">
      <c r="A112">
        <v>111</v>
      </c>
    </row>
    <row r="113" spans="1:1" x14ac:dyDescent="0.2">
      <c r="A113">
        <v>112</v>
      </c>
    </row>
    <row r="114" spans="1:1" x14ac:dyDescent="0.2">
      <c r="A114">
        <v>113</v>
      </c>
    </row>
    <row r="115" spans="1:1" x14ac:dyDescent="0.2">
      <c r="A115">
        <v>114</v>
      </c>
    </row>
    <row r="116" spans="1:1" x14ac:dyDescent="0.2">
      <c r="A116">
        <v>115</v>
      </c>
    </row>
    <row r="117" spans="1:1" x14ac:dyDescent="0.2">
      <c r="A117">
        <v>116</v>
      </c>
    </row>
    <row r="118" spans="1:1" x14ac:dyDescent="0.2">
      <c r="A118">
        <v>117</v>
      </c>
    </row>
    <row r="119" spans="1:1" x14ac:dyDescent="0.2">
      <c r="A119">
        <v>118</v>
      </c>
    </row>
    <row r="120" spans="1:1" x14ac:dyDescent="0.2">
      <c r="A120">
        <v>119</v>
      </c>
    </row>
    <row r="121" spans="1:1" x14ac:dyDescent="0.2">
      <c r="A121">
        <v>120</v>
      </c>
    </row>
    <row r="122" spans="1:1" x14ac:dyDescent="0.2">
      <c r="A122">
        <v>121</v>
      </c>
    </row>
    <row r="123" spans="1:1" x14ac:dyDescent="0.2">
      <c r="A123">
        <v>122</v>
      </c>
    </row>
    <row r="124" spans="1:1" x14ac:dyDescent="0.2">
      <c r="A124">
        <v>123</v>
      </c>
    </row>
    <row r="125" spans="1:1" x14ac:dyDescent="0.2">
      <c r="A125">
        <v>124</v>
      </c>
    </row>
    <row r="126" spans="1:1" x14ac:dyDescent="0.2">
      <c r="A126">
        <v>125</v>
      </c>
    </row>
    <row r="127" spans="1:1" x14ac:dyDescent="0.2">
      <c r="A127">
        <v>126</v>
      </c>
    </row>
    <row r="128" spans="1:1" x14ac:dyDescent="0.2">
      <c r="A128">
        <v>127</v>
      </c>
    </row>
    <row r="129" spans="1:1" x14ac:dyDescent="0.2">
      <c r="A129">
        <v>128</v>
      </c>
    </row>
    <row r="130" spans="1:1" x14ac:dyDescent="0.2">
      <c r="A130">
        <v>129</v>
      </c>
    </row>
    <row r="131" spans="1:1" x14ac:dyDescent="0.2">
      <c r="A131">
        <v>130</v>
      </c>
    </row>
    <row r="132" spans="1:1" x14ac:dyDescent="0.2">
      <c r="A132">
        <v>131</v>
      </c>
    </row>
    <row r="133" spans="1:1" x14ac:dyDescent="0.2">
      <c r="A133">
        <v>132</v>
      </c>
    </row>
    <row r="134" spans="1:1" x14ac:dyDescent="0.2">
      <c r="A134">
        <v>133</v>
      </c>
    </row>
    <row r="135" spans="1:1" x14ac:dyDescent="0.2">
      <c r="A135">
        <v>134</v>
      </c>
    </row>
    <row r="136" spans="1:1" x14ac:dyDescent="0.2">
      <c r="A136">
        <v>135</v>
      </c>
    </row>
    <row r="137" spans="1:1" x14ac:dyDescent="0.2">
      <c r="A137">
        <v>136</v>
      </c>
    </row>
    <row r="138" spans="1:1" x14ac:dyDescent="0.2">
      <c r="A138">
        <v>137</v>
      </c>
    </row>
    <row r="139" spans="1:1" x14ac:dyDescent="0.2">
      <c r="A139">
        <v>138</v>
      </c>
    </row>
    <row r="140" spans="1:1" x14ac:dyDescent="0.2">
      <c r="A140">
        <v>139</v>
      </c>
    </row>
    <row r="141" spans="1:1" x14ac:dyDescent="0.2">
      <c r="A141">
        <v>140</v>
      </c>
    </row>
    <row r="142" spans="1:1" x14ac:dyDescent="0.2">
      <c r="A142">
        <v>141</v>
      </c>
    </row>
    <row r="143" spans="1:1" x14ac:dyDescent="0.2">
      <c r="A143">
        <v>142</v>
      </c>
    </row>
    <row r="144" spans="1:1" x14ac:dyDescent="0.2">
      <c r="A144">
        <v>143</v>
      </c>
    </row>
    <row r="145" spans="1:1" x14ac:dyDescent="0.2">
      <c r="A145">
        <v>144</v>
      </c>
    </row>
    <row r="146" spans="1:1" x14ac:dyDescent="0.2">
      <c r="A146">
        <v>145</v>
      </c>
    </row>
    <row r="147" spans="1:1" x14ac:dyDescent="0.2">
      <c r="A147">
        <v>146</v>
      </c>
    </row>
    <row r="148" spans="1:1" x14ac:dyDescent="0.2">
      <c r="A148">
        <v>147</v>
      </c>
    </row>
    <row r="149" spans="1:1" x14ac:dyDescent="0.2">
      <c r="A149">
        <v>148</v>
      </c>
    </row>
    <row r="150" spans="1:1" x14ac:dyDescent="0.2">
      <c r="A150">
        <v>149</v>
      </c>
    </row>
    <row r="151" spans="1:1" x14ac:dyDescent="0.2">
      <c r="A151">
        <v>150</v>
      </c>
    </row>
    <row r="152" spans="1:1" x14ac:dyDescent="0.2">
      <c r="A152">
        <v>151</v>
      </c>
    </row>
    <row r="153" spans="1:1" x14ac:dyDescent="0.2">
      <c r="A153">
        <v>152</v>
      </c>
    </row>
    <row r="154" spans="1:1" x14ac:dyDescent="0.2">
      <c r="A154">
        <v>153</v>
      </c>
    </row>
    <row r="155" spans="1:1" x14ac:dyDescent="0.2">
      <c r="A155">
        <v>154</v>
      </c>
    </row>
    <row r="156" spans="1:1" x14ac:dyDescent="0.2">
      <c r="A156">
        <v>155</v>
      </c>
    </row>
    <row r="157" spans="1:1" x14ac:dyDescent="0.2">
      <c r="A157">
        <v>156</v>
      </c>
    </row>
    <row r="158" spans="1:1" x14ac:dyDescent="0.2">
      <c r="A158">
        <v>157</v>
      </c>
    </row>
    <row r="159" spans="1:1" x14ac:dyDescent="0.2">
      <c r="A159">
        <v>158</v>
      </c>
    </row>
    <row r="160" spans="1:1" x14ac:dyDescent="0.2">
      <c r="A160">
        <v>159</v>
      </c>
    </row>
    <row r="161" spans="1:1" x14ac:dyDescent="0.2">
      <c r="A161">
        <v>160</v>
      </c>
    </row>
    <row r="162" spans="1:1" x14ac:dyDescent="0.2">
      <c r="A162">
        <v>161</v>
      </c>
    </row>
    <row r="163" spans="1:1" x14ac:dyDescent="0.2">
      <c r="A163">
        <v>162</v>
      </c>
    </row>
    <row r="164" spans="1:1" x14ac:dyDescent="0.2">
      <c r="A164">
        <v>163</v>
      </c>
    </row>
    <row r="165" spans="1:1" x14ac:dyDescent="0.2">
      <c r="A165">
        <v>164</v>
      </c>
    </row>
    <row r="166" spans="1:1" x14ac:dyDescent="0.2">
      <c r="A166">
        <v>165</v>
      </c>
    </row>
    <row r="167" spans="1:1" x14ac:dyDescent="0.2">
      <c r="A167">
        <v>166</v>
      </c>
    </row>
    <row r="168" spans="1:1" x14ac:dyDescent="0.2">
      <c r="A168">
        <v>167</v>
      </c>
    </row>
    <row r="169" spans="1:1" x14ac:dyDescent="0.2">
      <c r="A169">
        <v>168</v>
      </c>
    </row>
    <row r="170" spans="1:1" x14ac:dyDescent="0.2">
      <c r="A170">
        <v>169</v>
      </c>
    </row>
    <row r="171" spans="1:1" x14ac:dyDescent="0.2">
      <c r="A171">
        <v>170</v>
      </c>
    </row>
    <row r="172" spans="1:1" x14ac:dyDescent="0.2">
      <c r="A172">
        <v>171</v>
      </c>
    </row>
    <row r="173" spans="1:1" x14ac:dyDescent="0.2">
      <c r="A173">
        <v>172</v>
      </c>
    </row>
    <row r="174" spans="1:1" x14ac:dyDescent="0.2">
      <c r="A174">
        <v>173</v>
      </c>
    </row>
    <row r="175" spans="1:1" x14ac:dyDescent="0.2">
      <c r="A175">
        <v>174</v>
      </c>
    </row>
    <row r="176" spans="1:1" x14ac:dyDescent="0.2">
      <c r="A176">
        <v>175</v>
      </c>
    </row>
    <row r="177" spans="1:1" x14ac:dyDescent="0.2">
      <c r="A177">
        <v>176</v>
      </c>
    </row>
    <row r="178" spans="1:1" x14ac:dyDescent="0.2">
      <c r="A178">
        <v>177</v>
      </c>
    </row>
    <row r="179" spans="1:1" x14ac:dyDescent="0.2">
      <c r="A179">
        <v>178</v>
      </c>
    </row>
    <row r="180" spans="1:1" x14ac:dyDescent="0.2">
      <c r="A180">
        <v>179</v>
      </c>
    </row>
    <row r="181" spans="1:1" x14ac:dyDescent="0.2">
      <c r="A181">
        <v>180</v>
      </c>
    </row>
    <row r="182" spans="1:1" x14ac:dyDescent="0.2">
      <c r="A182">
        <v>181</v>
      </c>
    </row>
    <row r="183" spans="1:1" x14ac:dyDescent="0.2">
      <c r="A183">
        <v>182</v>
      </c>
    </row>
    <row r="184" spans="1:1" x14ac:dyDescent="0.2">
      <c r="A184">
        <v>183</v>
      </c>
    </row>
    <row r="185" spans="1:1" x14ac:dyDescent="0.2">
      <c r="A185">
        <v>184</v>
      </c>
    </row>
    <row r="186" spans="1:1" x14ac:dyDescent="0.2">
      <c r="A186">
        <v>185</v>
      </c>
    </row>
    <row r="187" spans="1:1" x14ac:dyDescent="0.2">
      <c r="A187">
        <v>186</v>
      </c>
    </row>
    <row r="188" spans="1:1" x14ac:dyDescent="0.2">
      <c r="A188">
        <v>187</v>
      </c>
    </row>
    <row r="189" spans="1:1" x14ac:dyDescent="0.2">
      <c r="A189">
        <v>188</v>
      </c>
    </row>
    <row r="190" spans="1:1" x14ac:dyDescent="0.2">
      <c r="A190">
        <v>189</v>
      </c>
    </row>
    <row r="191" spans="1:1" x14ac:dyDescent="0.2">
      <c r="A191">
        <v>190</v>
      </c>
    </row>
    <row r="192" spans="1:1" x14ac:dyDescent="0.2">
      <c r="A192">
        <v>191</v>
      </c>
    </row>
    <row r="193" spans="1:1" x14ac:dyDescent="0.2">
      <c r="A193">
        <v>192</v>
      </c>
    </row>
    <row r="194" spans="1:1" x14ac:dyDescent="0.2">
      <c r="A194">
        <v>193</v>
      </c>
    </row>
    <row r="195" spans="1:1" x14ac:dyDescent="0.2">
      <c r="A195">
        <v>194</v>
      </c>
    </row>
    <row r="196" spans="1:1" x14ac:dyDescent="0.2">
      <c r="A196">
        <v>195</v>
      </c>
    </row>
    <row r="197" spans="1:1" x14ac:dyDescent="0.2">
      <c r="A197">
        <v>196</v>
      </c>
    </row>
    <row r="198" spans="1:1" x14ac:dyDescent="0.2">
      <c r="A198">
        <v>197</v>
      </c>
    </row>
    <row r="199" spans="1:1" x14ac:dyDescent="0.2">
      <c r="A199">
        <v>198</v>
      </c>
    </row>
    <row r="200" spans="1:1" x14ac:dyDescent="0.2">
      <c r="A200">
        <v>199</v>
      </c>
    </row>
    <row r="201" spans="1:1" x14ac:dyDescent="0.2">
      <c r="A201">
        <v>200</v>
      </c>
    </row>
    <row r="202" spans="1:1" x14ac:dyDescent="0.2">
      <c r="A202">
        <v>201</v>
      </c>
    </row>
    <row r="203" spans="1:1" x14ac:dyDescent="0.2">
      <c r="A203">
        <v>202</v>
      </c>
    </row>
    <row r="204" spans="1:1" x14ac:dyDescent="0.2">
      <c r="A204">
        <v>203</v>
      </c>
    </row>
    <row r="205" spans="1:1" x14ac:dyDescent="0.2">
      <c r="A205">
        <v>204</v>
      </c>
    </row>
    <row r="206" spans="1:1" x14ac:dyDescent="0.2">
      <c r="A206">
        <v>205</v>
      </c>
    </row>
    <row r="207" spans="1:1" x14ac:dyDescent="0.2">
      <c r="A207">
        <v>206</v>
      </c>
    </row>
    <row r="208" spans="1:1" x14ac:dyDescent="0.2">
      <c r="A208">
        <v>207</v>
      </c>
    </row>
    <row r="209" spans="1:1" x14ac:dyDescent="0.2">
      <c r="A209">
        <v>208</v>
      </c>
    </row>
    <row r="210" spans="1:1" x14ac:dyDescent="0.2">
      <c r="A210">
        <v>209</v>
      </c>
    </row>
    <row r="211" spans="1:1" x14ac:dyDescent="0.2">
      <c r="A211">
        <v>210</v>
      </c>
    </row>
    <row r="212" spans="1:1" x14ac:dyDescent="0.2">
      <c r="A212">
        <v>211</v>
      </c>
    </row>
    <row r="213" spans="1:1" x14ac:dyDescent="0.2">
      <c r="A213">
        <v>212</v>
      </c>
    </row>
    <row r="214" spans="1:1" x14ac:dyDescent="0.2">
      <c r="A214">
        <v>213</v>
      </c>
    </row>
    <row r="215" spans="1:1" x14ac:dyDescent="0.2">
      <c r="A215">
        <v>214</v>
      </c>
    </row>
    <row r="216" spans="1:1" x14ac:dyDescent="0.2">
      <c r="A216">
        <v>215</v>
      </c>
    </row>
    <row r="217" spans="1:1" x14ac:dyDescent="0.2">
      <c r="A217">
        <v>216</v>
      </c>
    </row>
    <row r="218" spans="1:1" x14ac:dyDescent="0.2">
      <c r="A218">
        <v>217</v>
      </c>
    </row>
    <row r="219" spans="1:1" x14ac:dyDescent="0.2">
      <c r="A219">
        <v>218</v>
      </c>
    </row>
    <row r="220" spans="1:1" x14ac:dyDescent="0.2">
      <c r="A220">
        <v>219</v>
      </c>
    </row>
    <row r="221" spans="1:1" x14ac:dyDescent="0.2">
      <c r="A221">
        <v>220</v>
      </c>
    </row>
    <row r="222" spans="1:1" x14ac:dyDescent="0.2">
      <c r="A222">
        <v>221</v>
      </c>
    </row>
    <row r="223" spans="1:1" x14ac:dyDescent="0.2">
      <c r="A223">
        <v>222</v>
      </c>
    </row>
    <row r="224" spans="1:1" x14ac:dyDescent="0.2">
      <c r="A224">
        <v>223</v>
      </c>
    </row>
    <row r="225" spans="1:1" x14ac:dyDescent="0.2">
      <c r="A225">
        <v>224</v>
      </c>
    </row>
    <row r="226" spans="1:1" x14ac:dyDescent="0.2">
      <c r="A226">
        <v>225</v>
      </c>
    </row>
    <row r="227" spans="1:1" x14ac:dyDescent="0.2">
      <c r="A227">
        <v>226</v>
      </c>
    </row>
    <row r="228" spans="1:1" x14ac:dyDescent="0.2">
      <c r="A228">
        <v>227</v>
      </c>
    </row>
    <row r="229" spans="1:1" x14ac:dyDescent="0.2">
      <c r="A229">
        <v>228</v>
      </c>
    </row>
    <row r="230" spans="1:1" x14ac:dyDescent="0.2">
      <c r="A230">
        <v>229</v>
      </c>
    </row>
    <row r="231" spans="1:1" x14ac:dyDescent="0.2">
      <c r="A231">
        <v>230</v>
      </c>
    </row>
    <row r="232" spans="1:1" x14ac:dyDescent="0.2">
      <c r="A232">
        <v>231</v>
      </c>
    </row>
    <row r="233" spans="1:1" x14ac:dyDescent="0.2">
      <c r="A233">
        <v>232</v>
      </c>
    </row>
    <row r="234" spans="1:1" x14ac:dyDescent="0.2">
      <c r="A234">
        <v>233</v>
      </c>
    </row>
    <row r="235" spans="1:1" x14ac:dyDescent="0.2">
      <c r="A235">
        <v>234</v>
      </c>
    </row>
    <row r="236" spans="1:1" x14ac:dyDescent="0.2">
      <c r="A236">
        <v>235</v>
      </c>
    </row>
    <row r="237" spans="1:1" x14ac:dyDescent="0.2">
      <c r="A237">
        <v>236</v>
      </c>
    </row>
    <row r="238" spans="1:1" x14ac:dyDescent="0.2">
      <c r="A238">
        <v>237</v>
      </c>
    </row>
    <row r="239" spans="1:1" x14ac:dyDescent="0.2">
      <c r="A239">
        <v>238</v>
      </c>
    </row>
    <row r="240" spans="1:1" x14ac:dyDescent="0.2">
      <c r="A240">
        <v>239</v>
      </c>
    </row>
    <row r="241" spans="1:1" x14ac:dyDescent="0.2">
      <c r="A241">
        <v>240</v>
      </c>
    </row>
    <row r="242" spans="1:1" x14ac:dyDescent="0.2">
      <c r="A242">
        <v>241</v>
      </c>
    </row>
    <row r="243" spans="1:1" x14ac:dyDescent="0.2">
      <c r="A243">
        <v>242</v>
      </c>
    </row>
    <row r="244" spans="1:1" x14ac:dyDescent="0.2">
      <c r="A244">
        <v>243</v>
      </c>
    </row>
    <row r="245" spans="1:1" x14ac:dyDescent="0.2">
      <c r="A245">
        <v>244</v>
      </c>
    </row>
    <row r="246" spans="1:1" x14ac:dyDescent="0.2">
      <c r="A246">
        <v>245</v>
      </c>
    </row>
    <row r="247" spans="1:1" x14ac:dyDescent="0.2">
      <c r="A247">
        <v>246</v>
      </c>
    </row>
    <row r="248" spans="1:1" x14ac:dyDescent="0.2">
      <c r="A248">
        <v>247</v>
      </c>
    </row>
    <row r="249" spans="1:1" x14ac:dyDescent="0.2">
      <c r="A249">
        <v>248</v>
      </c>
    </row>
    <row r="250" spans="1:1" x14ac:dyDescent="0.2">
      <c r="A250">
        <v>249</v>
      </c>
    </row>
    <row r="251" spans="1:1" x14ac:dyDescent="0.2">
      <c r="A251">
        <v>250</v>
      </c>
    </row>
    <row r="252" spans="1:1" x14ac:dyDescent="0.2">
      <c r="A252">
        <v>251</v>
      </c>
    </row>
    <row r="253" spans="1:1" x14ac:dyDescent="0.2">
      <c r="A253">
        <v>252</v>
      </c>
    </row>
    <row r="254" spans="1:1" x14ac:dyDescent="0.2">
      <c r="A254">
        <v>253</v>
      </c>
    </row>
    <row r="255" spans="1:1" x14ac:dyDescent="0.2">
      <c r="A255">
        <v>254</v>
      </c>
    </row>
    <row r="256" spans="1:1" x14ac:dyDescent="0.2">
      <c r="A256">
        <v>255</v>
      </c>
    </row>
    <row r="257" spans="1:1" x14ac:dyDescent="0.2">
      <c r="A257">
        <v>256</v>
      </c>
    </row>
    <row r="258" spans="1:1" x14ac:dyDescent="0.2">
      <c r="A258">
        <v>257</v>
      </c>
    </row>
    <row r="259" spans="1:1" x14ac:dyDescent="0.2">
      <c r="A259">
        <v>258</v>
      </c>
    </row>
    <row r="260" spans="1:1" x14ac:dyDescent="0.2">
      <c r="A260">
        <v>259</v>
      </c>
    </row>
    <row r="261" spans="1:1" x14ac:dyDescent="0.2">
      <c r="A261">
        <v>260</v>
      </c>
    </row>
    <row r="262" spans="1:1" x14ac:dyDescent="0.2">
      <c r="A262">
        <v>261</v>
      </c>
    </row>
    <row r="263" spans="1:1" x14ac:dyDescent="0.2">
      <c r="A263">
        <v>262</v>
      </c>
    </row>
    <row r="264" spans="1:1" x14ac:dyDescent="0.2">
      <c r="A264">
        <v>263</v>
      </c>
    </row>
    <row r="265" spans="1:1" x14ac:dyDescent="0.2">
      <c r="A265">
        <v>264</v>
      </c>
    </row>
    <row r="266" spans="1:1" x14ac:dyDescent="0.2">
      <c r="A266">
        <v>265</v>
      </c>
    </row>
    <row r="267" spans="1:1" x14ac:dyDescent="0.2">
      <c r="A267">
        <v>266</v>
      </c>
    </row>
    <row r="268" spans="1:1" x14ac:dyDescent="0.2">
      <c r="A268">
        <v>267</v>
      </c>
    </row>
    <row r="269" spans="1:1" x14ac:dyDescent="0.2">
      <c r="A269">
        <v>268</v>
      </c>
    </row>
    <row r="270" spans="1:1" x14ac:dyDescent="0.2">
      <c r="A270">
        <v>269</v>
      </c>
    </row>
    <row r="271" spans="1:1" x14ac:dyDescent="0.2">
      <c r="A271">
        <v>270</v>
      </c>
    </row>
    <row r="272" spans="1:1" x14ac:dyDescent="0.2">
      <c r="A272">
        <v>271</v>
      </c>
    </row>
    <row r="273" spans="1:1" x14ac:dyDescent="0.2">
      <c r="A273">
        <v>272</v>
      </c>
    </row>
    <row r="274" spans="1:1" x14ac:dyDescent="0.2">
      <c r="A274">
        <v>273</v>
      </c>
    </row>
    <row r="275" spans="1:1" x14ac:dyDescent="0.2">
      <c r="A275">
        <v>274</v>
      </c>
    </row>
    <row r="276" spans="1:1" x14ac:dyDescent="0.2">
      <c r="A276">
        <v>275</v>
      </c>
    </row>
    <row r="277" spans="1:1" x14ac:dyDescent="0.2">
      <c r="A277">
        <v>276</v>
      </c>
    </row>
    <row r="278" spans="1:1" x14ac:dyDescent="0.2">
      <c r="A278">
        <v>277</v>
      </c>
    </row>
    <row r="279" spans="1:1" x14ac:dyDescent="0.2">
      <c r="A279">
        <v>278</v>
      </c>
    </row>
    <row r="280" spans="1:1" x14ac:dyDescent="0.2">
      <c r="A280">
        <v>279</v>
      </c>
    </row>
    <row r="281" spans="1:1" x14ac:dyDescent="0.2">
      <c r="A281">
        <v>280</v>
      </c>
    </row>
    <row r="282" spans="1:1" x14ac:dyDescent="0.2">
      <c r="A282">
        <v>281</v>
      </c>
    </row>
    <row r="283" spans="1:1" x14ac:dyDescent="0.2">
      <c r="A283">
        <v>282</v>
      </c>
    </row>
    <row r="284" spans="1:1" x14ac:dyDescent="0.2">
      <c r="A284">
        <v>283</v>
      </c>
    </row>
    <row r="285" spans="1:1" x14ac:dyDescent="0.2">
      <c r="A285">
        <v>284</v>
      </c>
    </row>
    <row r="286" spans="1:1" x14ac:dyDescent="0.2">
      <c r="A286">
        <v>285</v>
      </c>
    </row>
    <row r="287" spans="1:1" x14ac:dyDescent="0.2">
      <c r="A287">
        <v>286</v>
      </c>
    </row>
    <row r="288" spans="1:1" x14ac:dyDescent="0.2">
      <c r="A288">
        <v>287</v>
      </c>
    </row>
    <row r="289" spans="1:1" x14ac:dyDescent="0.2">
      <c r="A289">
        <v>288</v>
      </c>
    </row>
    <row r="290" spans="1:1" x14ac:dyDescent="0.2">
      <c r="A290">
        <v>289</v>
      </c>
    </row>
    <row r="291" spans="1:1" x14ac:dyDescent="0.2">
      <c r="A291">
        <v>290</v>
      </c>
    </row>
    <row r="292" spans="1:1" x14ac:dyDescent="0.2">
      <c r="A292">
        <v>291</v>
      </c>
    </row>
    <row r="293" spans="1:1" x14ac:dyDescent="0.2">
      <c r="A293">
        <v>292</v>
      </c>
    </row>
    <row r="294" spans="1:1" x14ac:dyDescent="0.2">
      <c r="A294">
        <v>293</v>
      </c>
    </row>
    <row r="295" spans="1:1" x14ac:dyDescent="0.2">
      <c r="A295">
        <v>294</v>
      </c>
    </row>
    <row r="296" spans="1:1" x14ac:dyDescent="0.2">
      <c r="A296">
        <v>295</v>
      </c>
    </row>
    <row r="297" spans="1:1" x14ac:dyDescent="0.2">
      <c r="A297">
        <v>296</v>
      </c>
    </row>
    <row r="298" spans="1:1" x14ac:dyDescent="0.2">
      <c r="A298">
        <v>297</v>
      </c>
    </row>
    <row r="299" spans="1:1" x14ac:dyDescent="0.2">
      <c r="A299">
        <v>298</v>
      </c>
    </row>
    <row r="300" spans="1:1" x14ac:dyDescent="0.2">
      <c r="A300">
        <v>299</v>
      </c>
    </row>
    <row r="301" spans="1:1" x14ac:dyDescent="0.2">
      <c r="A301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F44-EA52-4FD1-BA3D-9F1D25AD598E}">
  <dimension ref="A1:AT301"/>
  <sheetViews>
    <sheetView topLeftCell="N1" workbookViewId="0">
      <selection activeCell="D6" sqref="D6"/>
    </sheetView>
  </sheetViews>
  <sheetFormatPr defaultRowHeight="15" x14ac:dyDescent="0.2"/>
  <cols>
    <col min="2" max="2" width="64.83984375" customWidth="1"/>
    <col min="3" max="3" width="15.73828125" customWidth="1"/>
    <col min="4" max="6" width="7.6640625" bestFit="1" customWidth="1"/>
    <col min="7" max="12" width="7.6640625" customWidth="1"/>
    <col min="13" max="14" width="8.7421875" bestFit="1" customWidth="1"/>
    <col min="15" max="15" width="8.7421875" customWidth="1"/>
    <col min="16" max="17" width="15.6015625" customWidth="1"/>
    <col min="18" max="18" width="14.125" customWidth="1"/>
    <col min="19" max="37" width="11.8359375" customWidth="1"/>
    <col min="38" max="46" width="12.9140625" customWidth="1"/>
  </cols>
  <sheetData>
    <row r="1" spans="1:46" x14ac:dyDescent="0.2">
      <c r="A1" s="1" t="s">
        <v>368</v>
      </c>
      <c r="B1" s="1" t="s">
        <v>378</v>
      </c>
      <c r="C1" s="1" t="s">
        <v>384</v>
      </c>
      <c r="D1" s="1" t="s">
        <v>420</v>
      </c>
      <c r="E1" s="1" t="s">
        <v>421</v>
      </c>
      <c r="F1" s="1" t="s">
        <v>422</v>
      </c>
      <c r="G1" s="1" t="s">
        <v>423</v>
      </c>
      <c r="H1" s="1" t="s">
        <v>424</v>
      </c>
      <c r="I1" s="1" t="s">
        <v>425</v>
      </c>
      <c r="J1" s="1" t="s">
        <v>426</v>
      </c>
      <c r="K1" s="1" t="s">
        <v>427</v>
      </c>
      <c r="L1" s="1" t="s">
        <v>428</v>
      </c>
      <c r="M1" s="1" t="s">
        <v>429</v>
      </c>
      <c r="N1" s="1" t="s">
        <v>430</v>
      </c>
      <c r="O1" s="1" t="s">
        <v>431</v>
      </c>
      <c r="P1" s="1" t="s">
        <v>386</v>
      </c>
      <c r="Q1" s="1" t="s">
        <v>432</v>
      </c>
      <c r="R1" s="1" t="s">
        <v>406</v>
      </c>
      <c r="S1" s="1" t="s">
        <v>433</v>
      </c>
      <c r="T1" s="1" t="s">
        <v>434</v>
      </c>
      <c r="U1" s="1" t="s">
        <v>435</v>
      </c>
      <c r="V1" s="1" t="s">
        <v>436</v>
      </c>
      <c r="W1" s="1" t="s">
        <v>437</v>
      </c>
      <c r="X1" s="1" t="s">
        <v>438</v>
      </c>
      <c r="Y1" s="1" t="s">
        <v>439</v>
      </c>
      <c r="Z1" s="1" t="s">
        <v>440</v>
      </c>
      <c r="AA1" s="1" t="s">
        <v>441</v>
      </c>
      <c r="AB1" s="1" t="s">
        <v>442</v>
      </c>
      <c r="AC1" s="1" t="s">
        <v>443</v>
      </c>
      <c r="AD1" s="1" t="s">
        <v>446</v>
      </c>
      <c r="AE1" s="1" t="s">
        <v>447</v>
      </c>
      <c r="AF1" s="1" t="s">
        <v>448</v>
      </c>
      <c r="AG1" s="1" t="s">
        <v>449</v>
      </c>
      <c r="AH1" t="s">
        <v>387</v>
      </c>
      <c r="AI1" t="s">
        <v>388</v>
      </c>
      <c r="AJ1" t="s">
        <v>389</v>
      </c>
      <c r="AK1" t="s">
        <v>390</v>
      </c>
      <c r="AL1" t="s">
        <v>391</v>
      </c>
      <c r="AM1" t="s">
        <v>392</v>
      </c>
      <c r="AN1" t="s">
        <v>393</v>
      </c>
      <c r="AO1" t="s">
        <v>394</v>
      </c>
      <c r="AP1" t="s">
        <v>395</v>
      </c>
      <c r="AQ1" t="s">
        <v>396</v>
      </c>
      <c r="AR1" t="s">
        <v>397</v>
      </c>
      <c r="AS1" t="s">
        <v>398</v>
      </c>
      <c r="AT1" t="s">
        <v>399</v>
      </c>
    </row>
    <row r="2" spans="1:46" x14ac:dyDescent="0.2">
      <c r="A2">
        <v>1</v>
      </c>
      <c r="B2" t="str">
        <f>_xlfn.XLOOKUP(баллы[[#This Row],[№]],штат[№],штат[сотрудник])</f>
        <v>Нагоев Залимхан Вячеславович (Дирекция, , Генеральный директор)</v>
      </c>
      <c r="O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">
        <f>SUMIF(нор[сотрудник],"="&amp;баллы[[#This Row],[сотрудник]],нор[итого])</f>
        <v>0</v>
      </c>
      <c r="Q2">
        <f>(баллы[[#This Row],[прошлые_нор]]+баллы[[#This Row],[текущий_нор]])*баллы[[#This Row],[коэффициент]]</f>
        <v>0</v>
      </c>
      <c r="R2" t="e">
        <f>баллы[[#This Row],[всего_нор]]*данные!$C$6</f>
        <v>#DIV/0!</v>
      </c>
    </row>
    <row r="3" spans="1:46" x14ac:dyDescent="0.2">
      <c r="A3">
        <v>2</v>
      </c>
      <c r="B3" t="str">
        <f>_xlfn.XLOOKUP(баллы[[#This Row],[№]],штат[№],штат[сотрудник])</f>
        <v>Иванов Петр Мацович (Дирекция, , Научный руководитель)</v>
      </c>
      <c r="O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">
        <f>SUMIF(нор[сотрудник],"="&amp;баллы[[#This Row],[сотрудник]],нор[итого])</f>
        <v>0</v>
      </c>
      <c r="Q3">
        <f>(баллы[[#This Row],[прошлые_нор]]+баллы[[#This Row],[текущий_нор]])*баллы[[#This Row],[коэффициент]]</f>
        <v>0</v>
      </c>
      <c r="R3" t="e">
        <f>баллы[[#This Row],[всего_нор]]*данные!$C$6</f>
        <v>#DIV/0!</v>
      </c>
    </row>
    <row r="4" spans="1:46" x14ac:dyDescent="0.2">
      <c r="A4">
        <v>3</v>
      </c>
      <c r="B4" t="str">
        <f>_xlfn.XLOOKUP(баллы[[#This Row],[№]],штат[№],штат[сотрудник])</f>
        <v>Бжихатлов Кантемир Чамалович (Дирекция, , Зам. ген. директора по научной работе)</v>
      </c>
      <c r="O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">
        <f>SUMIF(нор[сотрудник],"="&amp;баллы[[#This Row],[сотрудник]],нор[итого])</f>
        <v>0</v>
      </c>
      <c r="Q4">
        <f>(баллы[[#This Row],[прошлые_нор]]+баллы[[#This Row],[текущий_нор]])*баллы[[#This Row],[коэффициент]]</f>
        <v>0</v>
      </c>
      <c r="R4" t="e">
        <f>баллы[[#This Row],[всего_нор]]*данные!$C$6</f>
        <v>#DIV/0!</v>
      </c>
    </row>
    <row r="5" spans="1:46" x14ac:dyDescent="0.2">
      <c r="A5">
        <v>4</v>
      </c>
      <c r="B5" t="str">
        <f>_xlfn.XLOOKUP(баллы[[#This Row],[№]],штат[№],штат[сотрудник])</f>
        <v>Заммоев Аслан Узеирович (Дирекция, , Зам. ген. директора по научной работе)</v>
      </c>
      <c r="O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">
        <f>SUMIF(нор[сотрудник],"="&amp;баллы[[#This Row],[сотрудник]],нор[итого])</f>
        <v>0</v>
      </c>
      <c r="Q5">
        <f>(баллы[[#This Row],[прошлые_нор]]+баллы[[#This Row],[текущий_нор]])*баллы[[#This Row],[коэффициент]]</f>
        <v>0</v>
      </c>
      <c r="R5" t="e">
        <f>баллы[[#This Row],[всего_нор]]*данные!$C$6</f>
        <v>#DIV/0!</v>
      </c>
    </row>
    <row r="6" spans="1:46" x14ac:dyDescent="0.2">
      <c r="A6">
        <v>5</v>
      </c>
      <c r="B6" t="str">
        <f>_xlfn.XLOOKUP(баллы[[#This Row],[№]],штат[№],штат[сотрудник])</f>
        <v>Анчёков Мурат Инусович (Дирекция, , Зам. ген. директора по инновационному развитию)</v>
      </c>
      <c r="O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">
        <f>SUMIF(нор[сотрудник],"="&amp;баллы[[#This Row],[сотрудник]],нор[итого])</f>
        <v>0</v>
      </c>
      <c r="Q6">
        <f>(баллы[[#This Row],[прошлые_нор]]+баллы[[#This Row],[текущий_нор]])*баллы[[#This Row],[коэффициент]]</f>
        <v>0</v>
      </c>
      <c r="R6" t="e">
        <f>баллы[[#This Row],[всего_нор]]*данные!$C$6</f>
        <v>#DIV/0!</v>
      </c>
    </row>
    <row r="7" spans="1:46" x14ac:dyDescent="0.2">
      <c r="A7">
        <v>6</v>
      </c>
      <c r="B7" t="str">
        <f>_xlfn.XLOOKUP(баллы[[#This Row],[№]],штат[№],штат[сотрудник])</f>
        <v>Савойский Юрий Владимирович (Дирекция, , Главный ученый секретарь)</v>
      </c>
      <c r="O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">
        <f>SUMIF(нор[сотрудник],"="&amp;баллы[[#This Row],[сотрудник]],нор[итого])</f>
        <v>0</v>
      </c>
      <c r="Q7">
        <f>(баллы[[#This Row],[прошлые_нор]]+баллы[[#This Row],[текущий_нор]])*баллы[[#This Row],[коэффициент]]</f>
        <v>0</v>
      </c>
      <c r="R7" t="e">
        <f>баллы[[#This Row],[всего_нор]]*данные!$C$6</f>
        <v>#DIV/0!</v>
      </c>
    </row>
    <row r="8" spans="1:46" x14ac:dyDescent="0.2">
      <c r="A8">
        <v>7</v>
      </c>
      <c r="B8" t="str">
        <f>_xlfn.XLOOKUP(баллы[[#This Row],[№]],штат[№],штат[сотрудник])</f>
        <v>Улаков Махти Зейтунович (Дирекция, , Советник ген. директора)</v>
      </c>
      <c r="O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">
        <f>SUMIF(нор[сотрудник],"="&amp;баллы[[#This Row],[сотрудник]],нор[итого])</f>
        <v>0</v>
      </c>
      <c r="Q8">
        <f>(баллы[[#This Row],[прошлые_нор]]+баллы[[#This Row],[текущий_нор]])*баллы[[#This Row],[коэффициент]]</f>
        <v>0</v>
      </c>
      <c r="R8" t="e">
        <f>баллы[[#This Row],[всего_нор]]*данные!$C$6</f>
        <v>#DIV/0!</v>
      </c>
    </row>
    <row r="9" spans="1:46" x14ac:dyDescent="0.2">
      <c r="A9">
        <v>8</v>
      </c>
      <c r="B9" t="str">
        <f>_xlfn.XLOOKUP(баллы[[#This Row],[№]],штат[№],штат[сотрудник])</f>
        <v>Уянаев Казим Хаджи-Муратович (Дирекция, , Советник ген. директора)</v>
      </c>
      <c r="O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">
        <f>SUMIF(нор[сотрудник],"="&amp;баллы[[#This Row],[сотрудник]],нор[итого])</f>
        <v>0</v>
      </c>
      <c r="Q9">
        <f>(баллы[[#This Row],[прошлые_нор]]+баллы[[#This Row],[текущий_нор]])*баллы[[#This Row],[коэффициент]]</f>
        <v>0</v>
      </c>
      <c r="R9" t="e">
        <f>баллы[[#This Row],[всего_нор]]*данные!$C$6</f>
        <v>#DIV/0!</v>
      </c>
    </row>
    <row r="10" spans="1:46" x14ac:dyDescent="0.2">
      <c r="A10">
        <v>9</v>
      </c>
      <c r="B10" t="str">
        <f>_xlfn.XLOOKUP(баллы[[#This Row],[№]],штат[№],штат[сотрудник])</f>
        <v>Абдулаева  Фатима Ибрагимовна (Финансово-экономичесое управление, Бухгалтерия, Главный бухгалтер - начальник управления)</v>
      </c>
      <c r="O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">
        <f>SUMIF(нор[сотрудник],"="&amp;баллы[[#This Row],[сотрудник]],нор[итого])</f>
        <v>0</v>
      </c>
      <c r="Q10">
        <f>(баллы[[#This Row],[прошлые_нор]]+баллы[[#This Row],[текущий_нор]])*баллы[[#This Row],[коэффициент]]</f>
        <v>0</v>
      </c>
      <c r="R10" t="e">
        <f>баллы[[#This Row],[всего_нор]]*данные!$C$6</f>
        <v>#DIV/0!</v>
      </c>
    </row>
    <row r="11" spans="1:46" x14ac:dyDescent="0.2">
      <c r="A11">
        <v>10</v>
      </c>
      <c r="B11" t="str">
        <f>_xlfn.XLOOKUP(баллы[[#This Row],[№]],штат[№],штат[сотрудник])</f>
        <v>Дабагова Елена Викторовна (Финансово-экономичесое управление, Бухгалтерия, Бухгалтер)</v>
      </c>
      <c r="O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">
        <f>SUMIF(нор[сотрудник],"="&amp;баллы[[#This Row],[сотрудник]],нор[итого])</f>
        <v>0</v>
      </c>
      <c r="Q11">
        <f>(баллы[[#This Row],[прошлые_нор]]+баллы[[#This Row],[текущий_нор]])*баллы[[#This Row],[коэффициент]]</f>
        <v>0</v>
      </c>
      <c r="R11" t="e">
        <f>баллы[[#This Row],[всего_нор]]*данные!$C$6</f>
        <v>#DIV/0!</v>
      </c>
    </row>
    <row r="12" spans="1:46" x14ac:dyDescent="0.2">
      <c r="A12">
        <v>11</v>
      </c>
      <c r="B12" t="str">
        <f>_xlfn.XLOOKUP(баллы[[#This Row],[№]],штат[№],штат[сотрудник])</f>
        <v>Джаппуева Зарема Магомедовна (Финансово-экономичесое управление, Бухгалтерия, Бухгалтер)</v>
      </c>
      <c r="O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">
        <f>SUMIF(нор[сотрудник],"="&amp;баллы[[#This Row],[сотрудник]],нор[итого])</f>
        <v>0</v>
      </c>
      <c r="Q12">
        <f>(баллы[[#This Row],[прошлые_нор]]+баллы[[#This Row],[текущий_нор]])*баллы[[#This Row],[коэффициент]]</f>
        <v>0</v>
      </c>
      <c r="R12" t="e">
        <f>баллы[[#This Row],[всего_нор]]*данные!$C$6</f>
        <v>#DIV/0!</v>
      </c>
    </row>
    <row r="13" spans="1:46" x14ac:dyDescent="0.2">
      <c r="A13">
        <v>12</v>
      </c>
      <c r="B13" t="str">
        <f>_xlfn.XLOOKUP(баллы[[#This Row],[№]],штат[№],штат[сотрудник])</f>
        <v>Абдулаева  Фатима Ибрагимовна (Финансово-экономичесое управление, Планово-экономический отдел, Заведующий отделом)</v>
      </c>
      <c r="O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">
        <f>SUMIF(нор[сотрудник],"="&amp;баллы[[#This Row],[сотрудник]],нор[итого])</f>
        <v>0</v>
      </c>
      <c r="Q13">
        <f>(баллы[[#This Row],[прошлые_нор]]+баллы[[#This Row],[текущий_нор]])*баллы[[#This Row],[коэффициент]]</f>
        <v>0</v>
      </c>
      <c r="R13" t="e">
        <f>баллы[[#This Row],[всего_нор]]*данные!$C$6</f>
        <v>#DIV/0!</v>
      </c>
    </row>
    <row r="14" spans="1:46" x14ac:dyDescent="0.2">
      <c r="A14">
        <v>13</v>
      </c>
      <c r="B14" t="str">
        <f>_xlfn.XLOOKUP(баллы[[#This Row],[№]],штат[№],штат[сотрудник])</f>
        <v>Гетокова Ирина Хачимовна (Финансово-экономичесое управление, Планово-экономический отдел, Заведующий отделом)</v>
      </c>
      <c r="O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">
        <f>SUMIF(нор[сотрудник],"="&amp;баллы[[#This Row],[сотрудник]],нор[итого])</f>
        <v>0</v>
      </c>
      <c r="Q14">
        <f>(баллы[[#This Row],[прошлые_нор]]+баллы[[#This Row],[текущий_нор]])*баллы[[#This Row],[коэффициент]]</f>
        <v>0</v>
      </c>
      <c r="R14" t="e">
        <f>баллы[[#This Row],[всего_нор]]*данные!$C$6</f>
        <v>#DIV/0!</v>
      </c>
    </row>
    <row r="15" spans="1:46" x14ac:dyDescent="0.2">
      <c r="A15">
        <v>14</v>
      </c>
      <c r="B15" t="str">
        <f>_xlfn.XLOOKUP(баллы[[#This Row],[№]],штат[№],штат[сотрудник])</f>
        <v>Хапова Мадина Аликовна (Финансово-экономичесое управление, Отдел организации и оплаты труда, Заведующий отделом)</v>
      </c>
      <c r="O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">
        <f>SUMIF(нор[сотрудник],"="&amp;баллы[[#This Row],[сотрудник]],нор[итого])</f>
        <v>0</v>
      </c>
      <c r="Q15">
        <f>(баллы[[#This Row],[прошлые_нор]]+баллы[[#This Row],[текущий_нор]])*баллы[[#This Row],[коэффициент]]</f>
        <v>0</v>
      </c>
      <c r="R15" t="e">
        <f>баллы[[#This Row],[всего_нор]]*данные!$C$6</f>
        <v>#DIV/0!</v>
      </c>
    </row>
    <row r="16" spans="1:46" x14ac:dyDescent="0.2">
      <c r="A16">
        <v>15</v>
      </c>
      <c r="B16" t="str">
        <f>_xlfn.XLOOKUP(баллы[[#This Row],[№]],штат[№],штат[сотрудник])</f>
        <v>Мамбетова Фатимат Абдуллаховна (Управление делами, , Начальник управления)</v>
      </c>
      <c r="O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">
        <f>SUMIF(нор[сотрудник],"="&amp;баллы[[#This Row],[сотрудник]],нор[итого])</f>
        <v>0</v>
      </c>
      <c r="Q16">
        <f>(баллы[[#This Row],[прошлые_нор]]+баллы[[#This Row],[текущий_нор]])*баллы[[#This Row],[коэффициент]]</f>
        <v>0</v>
      </c>
      <c r="R16" t="e">
        <f>баллы[[#This Row],[всего_нор]]*данные!$C$6</f>
        <v>#DIV/0!</v>
      </c>
    </row>
    <row r="17" spans="1:18" x14ac:dyDescent="0.2">
      <c r="A17">
        <v>16</v>
      </c>
      <c r="B17" t="str">
        <f>_xlfn.XLOOKUP(баллы[[#This Row],[№]],штат[№],штат[сотрудник])</f>
        <v>Маремкулова Рузанна Натарбиевна (Управление делами, Юридический отдел, Заведующий отделом)</v>
      </c>
      <c r="O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">
        <f>SUMIF(нор[сотрудник],"="&amp;баллы[[#This Row],[сотрудник]],нор[итого])</f>
        <v>0</v>
      </c>
      <c r="Q17">
        <f>(баллы[[#This Row],[прошлые_нор]]+баллы[[#This Row],[текущий_нор]])*баллы[[#This Row],[коэффициент]]</f>
        <v>0</v>
      </c>
      <c r="R17" t="e">
        <f>баллы[[#This Row],[всего_нор]]*данные!$C$6</f>
        <v>#DIV/0!</v>
      </c>
    </row>
    <row r="18" spans="1:18" x14ac:dyDescent="0.2">
      <c r="A18">
        <v>17</v>
      </c>
      <c r="B18" t="str">
        <f>_xlfn.XLOOKUP(баллы[[#This Row],[№]],штат[№],штат[сотрудник])</f>
        <v>Толпарова Ирина Хажсетовна (Управление делами, Юридический отдел, Заведующий отделом)</v>
      </c>
      <c r="O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">
        <f>SUMIF(нор[сотрудник],"="&amp;баллы[[#This Row],[сотрудник]],нор[итого])</f>
        <v>0</v>
      </c>
      <c r="Q18">
        <f>(баллы[[#This Row],[прошлые_нор]]+баллы[[#This Row],[текущий_нор]])*баллы[[#This Row],[коэффициент]]</f>
        <v>0</v>
      </c>
      <c r="R18" t="e">
        <f>баллы[[#This Row],[всего_нор]]*данные!$C$6</f>
        <v>#DIV/0!</v>
      </c>
    </row>
    <row r="19" spans="1:18" x14ac:dyDescent="0.2">
      <c r="A19">
        <v>18</v>
      </c>
      <c r="B19" t="str">
        <f>_xlfn.XLOOKUP(баллы[[#This Row],[№]],штат[№],штат[сотрудник])</f>
        <v>Унашхотлова Лариса Хусеновна (Управление делами, Общий отдел, Заведующий отделом)</v>
      </c>
      <c r="O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">
        <f>SUMIF(нор[сотрудник],"="&amp;баллы[[#This Row],[сотрудник]],нор[итого])</f>
        <v>0</v>
      </c>
      <c r="Q19">
        <f>(баллы[[#This Row],[прошлые_нор]]+баллы[[#This Row],[текущий_нор]])*баллы[[#This Row],[коэффициент]]</f>
        <v>0</v>
      </c>
      <c r="R19" t="e">
        <f>баллы[[#This Row],[всего_нор]]*данные!$C$6</f>
        <v>#DIV/0!</v>
      </c>
    </row>
    <row r="20" spans="1:18" x14ac:dyDescent="0.2">
      <c r="A20">
        <v>19</v>
      </c>
      <c r="B20" t="str">
        <f>_xlfn.XLOOKUP(баллы[[#This Row],[№]],штат[№],штат[сотрудник])</f>
        <v>Темрокова Нарсана Анатольевна  (Управление делами, Отдел кадров, Заведующий отделом)</v>
      </c>
      <c r="O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">
        <f>SUMIF(нор[сотрудник],"="&amp;баллы[[#This Row],[сотрудник]],нор[итого])</f>
        <v>0</v>
      </c>
      <c r="Q20">
        <f>(баллы[[#This Row],[прошлые_нор]]+баллы[[#This Row],[текущий_нор]])*баллы[[#This Row],[коэффициент]]</f>
        <v>0</v>
      </c>
      <c r="R20" t="e">
        <f>баллы[[#This Row],[всего_нор]]*данные!$C$6</f>
        <v>#DIV/0!</v>
      </c>
    </row>
    <row r="21" spans="1:18" x14ac:dyDescent="0.2">
      <c r="A21">
        <v>20</v>
      </c>
      <c r="B21" t="str">
        <f>_xlfn.XLOOKUP(баллы[[#This Row],[№]],штат[№],штат[сотрудник])</f>
        <v>Ольховик Оксана Сафарбиевна (Управление делами, Отдел кадров, Ведущий специалист)</v>
      </c>
      <c r="O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">
        <f>SUMIF(нор[сотрудник],"="&amp;баллы[[#This Row],[сотрудник]],нор[итого])</f>
        <v>0</v>
      </c>
      <c r="Q21">
        <f>(баллы[[#This Row],[прошлые_нор]]+баллы[[#This Row],[текущий_нор]])*баллы[[#This Row],[коэффициент]]</f>
        <v>0</v>
      </c>
      <c r="R21" t="e">
        <f>баллы[[#This Row],[всего_нор]]*данные!$C$6</f>
        <v>#DIV/0!</v>
      </c>
    </row>
    <row r="22" spans="1:18" x14ac:dyDescent="0.2">
      <c r="A22">
        <v>21</v>
      </c>
      <c r="B22" t="str">
        <f>_xlfn.XLOOKUP(баллы[[#This Row],[№]],штат[№],штат[сотрудник])</f>
        <v>Хутуев Ахъед Махмутович (Управление обеспечения деятельности, , Начальник управления)</v>
      </c>
      <c r="O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">
        <f>SUMIF(нор[сотрудник],"="&amp;баллы[[#This Row],[сотрудник]],нор[итого])</f>
        <v>0</v>
      </c>
      <c r="Q22">
        <f>(баллы[[#This Row],[прошлые_нор]]+баллы[[#This Row],[текущий_нор]])*баллы[[#This Row],[коэффициент]]</f>
        <v>0</v>
      </c>
      <c r="R22" t="e">
        <f>баллы[[#This Row],[всего_нор]]*данные!$C$6</f>
        <v>#DIV/0!</v>
      </c>
    </row>
    <row r="23" spans="1:18" x14ac:dyDescent="0.2">
      <c r="A23">
        <v>22</v>
      </c>
      <c r="B23" t="str">
        <f>_xlfn.XLOOKUP(баллы[[#This Row],[№]],штат[№],штат[сотрудник])</f>
        <v>Хутуев Ахъед Махмутович (Управление обеспечения деятельности, Отдел закупок и имущественных отношений, Заведующий отделом)</v>
      </c>
      <c r="O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">
        <f>SUMIF(нор[сотрудник],"="&amp;баллы[[#This Row],[сотрудник]],нор[итого])</f>
        <v>0</v>
      </c>
      <c r="Q23">
        <f>(баллы[[#This Row],[прошлые_нор]]+баллы[[#This Row],[текущий_нор]])*баллы[[#This Row],[коэффициент]]</f>
        <v>0</v>
      </c>
      <c r="R23" t="e">
        <f>баллы[[#This Row],[всего_нор]]*данные!$C$6</f>
        <v>#DIV/0!</v>
      </c>
    </row>
    <row r="24" spans="1:18" x14ac:dyDescent="0.2">
      <c r="A24">
        <v>23</v>
      </c>
      <c r="B24" t="str">
        <f>_xlfn.XLOOKUP(баллы[[#This Row],[№]],штат[№],штат[сотрудник])</f>
        <v>Жигунов Борис Хусенович (Управление обеспечения деятельности, Отдел закупок и имущественных отношений, Ведущий специалист)</v>
      </c>
      <c r="O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">
        <f>SUMIF(нор[сотрудник],"="&amp;баллы[[#This Row],[сотрудник]],нор[итого])</f>
        <v>0</v>
      </c>
      <c r="Q24">
        <f>(баллы[[#This Row],[прошлые_нор]]+баллы[[#This Row],[текущий_нор]])*баллы[[#This Row],[коэффициент]]</f>
        <v>0</v>
      </c>
      <c r="R24" t="e">
        <f>баллы[[#This Row],[всего_нор]]*данные!$C$6</f>
        <v>#DIV/0!</v>
      </c>
    </row>
    <row r="25" spans="1:18" x14ac:dyDescent="0.2">
      <c r="A25">
        <v>24</v>
      </c>
      <c r="B25" t="str">
        <f>_xlfn.XLOOKUP(баллы[[#This Row],[№]],штат[№],штат[сотрудник])</f>
        <v>Кештов Мурат Муаедович (Управление обеспечения деятельности, Отдел комплексной безопасности и развития инфраструктуры, Заведующий отделом)</v>
      </c>
      <c r="O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">
        <f>SUMIF(нор[сотрудник],"="&amp;баллы[[#This Row],[сотрудник]],нор[итого])</f>
        <v>0</v>
      </c>
      <c r="Q25">
        <f>(баллы[[#This Row],[прошлые_нор]]+баллы[[#This Row],[текущий_нор]])*баллы[[#This Row],[коэффициент]]</f>
        <v>0</v>
      </c>
      <c r="R25" t="e">
        <f>баллы[[#This Row],[всего_нор]]*данные!$C$6</f>
        <v>#DIV/0!</v>
      </c>
    </row>
    <row r="26" spans="1:18" x14ac:dyDescent="0.2">
      <c r="A26">
        <v>25</v>
      </c>
      <c r="B26" t="str">
        <f>_xlfn.XLOOKUP(баллы[[#This Row],[№]],штат[№],штат[сотрудник])</f>
        <v>Блиев Инал Амирович (Управление обеспечения деятельности, Отдел комплексной безопасности и развития инфраструктуры, Младший научный сотрудник)</v>
      </c>
      <c r="O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">
        <f>SUMIF(нор[сотрудник],"="&amp;баллы[[#This Row],[сотрудник]],нор[итого])</f>
        <v>0</v>
      </c>
      <c r="Q26">
        <f>(баллы[[#This Row],[прошлые_нор]]+баллы[[#This Row],[текущий_нор]])*баллы[[#This Row],[коэффициент]]</f>
        <v>0</v>
      </c>
      <c r="R26" t="e">
        <f>баллы[[#This Row],[всего_нор]]*данные!$C$6</f>
        <v>#DIV/0!</v>
      </c>
    </row>
    <row r="27" spans="1:18" x14ac:dyDescent="0.2">
      <c r="A27">
        <v>26</v>
      </c>
      <c r="B27" t="str">
        <f>_xlfn.XLOOKUP(баллы[[#This Row],[№]],штат[№],штат[сотрудник])</f>
        <v>Самбурский Владислав Сергеевич (Управление обеспечения деятельности, Отдел комплексной безопасности и развития инфраструктуры, Младший научный сотрудник)</v>
      </c>
      <c r="O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">
        <f>SUMIF(нор[сотрудник],"="&amp;баллы[[#This Row],[сотрудник]],нор[итого])</f>
        <v>0</v>
      </c>
      <c r="Q27">
        <f>(баллы[[#This Row],[прошлые_нор]]+баллы[[#This Row],[текущий_нор]])*баллы[[#This Row],[коэффициент]]</f>
        <v>0</v>
      </c>
      <c r="R27" t="e">
        <f>баллы[[#This Row],[всего_нор]]*данные!$C$6</f>
        <v>#DIV/0!</v>
      </c>
    </row>
    <row r="28" spans="1:18" x14ac:dyDescent="0.2">
      <c r="A28">
        <v>27</v>
      </c>
      <c r="B28" t="str">
        <f>_xlfn.XLOOKUP(баллы[[#This Row],[№]],штат[№],штат[сотрудник])</f>
        <v>Рапопорт Александр Самуилович (Управление обеспечения деятельности, Отдел комплексной безопасности и развития инфраструктуры, Инженер)</v>
      </c>
      <c r="O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">
        <f>SUMIF(нор[сотрудник],"="&amp;баллы[[#This Row],[сотрудник]],нор[итого])</f>
        <v>0</v>
      </c>
      <c r="Q28">
        <f>(баллы[[#This Row],[прошлые_нор]]+баллы[[#This Row],[текущий_нор]])*баллы[[#This Row],[коэффициент]]</f>
        <v>0</v>
      </c>
      <c r="R28" t="e">
        <f>баллы[[#This Row],[всего_нор]]*данные!$C$6</f>
        <v>#DIV/0!</v>
      </c>
    </row>
    <row r="29" spans="1:18" x14ac:dyDescent="0.2">
      <c r="A29">
        <v>28</v>
      </c>
      <c r="B29" t="str">
        <f>_xlfn.XLOOKUP(баллы[[#This Row],[№]],штат[№],штат[сотрудник])</f>
        <v>Жабоев Тимур Атлыевич (Управление обеспечения деятельности, Хозяйственный отдел, Водитель)</v>
      </c>
      <c r="O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">
        <f>SUMIF(нор[сотрудник],"="&amp;баллы[[#This Row],[сотрудник]],нор[итого])</f>
        <v>0</v>
      </c>
      <c r="Q29">
        <f>(баллы[[#This Row],[прошлые_нор]]+баллы[[#This Row],[текущий_нор]])*баллы[[#This Row],[коэффициент]]</f>
        <v>0</v>
      </c>
      <c r="R29" t="e">
        <f>баллы[[#This Row],[всего_нор]]*данные!$C$6</f>
        <v>#DIV/0!</v>
      </c>
    </row>
    <row r="30" spans="1:18" x14ac:dyDescent="0.2">
      <c r="A30">
        <v>29</v>
      </c>
      <c r="B30" t="str">
        <f>_xlfn.XLOOKUP(баллы[[#This Row],[№]],штат[№],штат[сотрудник])</f>
        <v>Татаров Аслан Анатольевич (Управление обеспечения деятельности, Хозяйственный отдел, Водитель)</v>
      </c>
      <c r="O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">
        <f>SUMIF(нор[сотрудник],"="&amp;баллы[[#This Row],[сотрудник]],нор[итого])</f>
        <v>0</v>
      </c>
      <c r="Q30">
        <f>(баллы[[#This Row],[прошлые_нор]]+баллы[[#This Row],[текущий_нор]])*баллы[[#This Row],[коэффициент]]</f>
        <v>0</v>
      </c>
      <c r="R30" t="e">
        <f>баллы[[#This Row],[всего_нор]]*данные!$C$6</f>
        <v>#DIV/0!</v>
      </c>
    </row>
    <row r="31" spans="1:18" x14ac:dyDescent="0.2">
      <c r="A31">
        <v>30</v>
      </c>
      <c r="B31" t="str">
        <f>_xlfn.XLOOKUP(баллы[[#This Row],[№]],штат[№],штат[сотрудник])</f>
        <v>Хутуев Ахъед Махмутович (Управление обеспечения деятельности, Хозяйственный отдел, Водитель)</v>
      </c>
      <c r="O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1">
        <f>SUMIF(нор[сотрудник],"="&amp;баллы[[#This Row],[сотрудник]],нор[итого])</f>
        <v>0</v>
      </c>
      <c r="Q31">
        <f>(баллы[[#This Row],[прошлые_нор]]+баллы[[#This Row],[текущий_нор]])*баллы[[#This Row],[коэффициент]]</f>
        <v>0</v>
      </c>
      <c r="R31" t="e">
        <f>баллы[[#This Row],[всего_нор]]*данные!$C$6</f>
        <v>#DIV/0!</v>
      </c>
    </row>
    <row r="32" spans="1:18" x14ac:dyDescent="0.2">
      <c r="A32">
        <v>31</v>
      </c>
      <c r="B32" t="str">
        <f>_xlfn.XLOOKUP(баллы[[#This Row],[№]],штат[№],штат[сотрудник])</f>
        <v>Гемуев Далхат Алимович (Управление обеспечения деятельности, Хозяйственный отдел, Сторож)</v>
      </c>
      <c r="O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2">
        <f>SUMIF(нор[сотрудник],"="&amp;баллы[[#This Row],[сотрудник]],нор[итого])</f>
        <v>0</v>
      </c>
      <c r="Q32">
        <f>(баллы[[#This Row],[прошлые_нор]]+баллы[[#This Row],[текущий_нор]])*баллы[[#This Row],[коэффициент]]</f>
        <v>0</v>
      </c>
      <c r="R32" t="e">
        <f>баллы[[#This Row],[всего_нор]]*данные!$C$6</f>
        <v>#DIV/0!</v>
      </c>
    </row>
    <row r="33" spans="1:18" x14ac:dyDescent="0.2">
      <c r="A33">
        <v>32</v>
      </c>
      <c r="B33" t="str">
        <f>_xlfn.XLOOKUP(баллы[[#This Row],[№]],штат[№],штат[сотрудник])</f>
        <v>Гемуев Хасан Алиевич (Управление обеспечения деятельности, Хозяйственный отдел, Сторож)</v>
      </c>
      <c r="O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3">
        <f>SUMIF(нор[сотрудник],"="&amp;баллы[[#This Row],[сотрудник]],нор[итого])</f>
        <v>0</v>
      </c>
      <c r="Q33">
        <f>(баллы[[#This Row],[прошлые_нор]]+баллы[[#This Row],[текущий_нор]])*баллы[[#This Row],[коэффициент]]</f>
        <v>0</v>
      </c>
      <c r="R33" t="e">
        <f>баллы[[#This Row],[всего_нор]]*данные!$C$6</f>
        <v>#DIV/0!</v>
      </c>
    </row>
    <row r="34" spans="1:18" x14ac:dyDescent="0.2">
      <c r="A34">
        <v>33</v>
      </c>
      <c r="B34" t="str">
        <f>_xlfn.XLOOKUP(баллы[[#This Row],[№]],штат[№],штат[сотрудник])</f>
        <v>Гергоков Магомед Султанович (Управление обеспечения деятельности, Хозяйственный отдел, Сторож)</v>
      </c>
      <c r="O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4">
        <f>SUMIF(нор[сотрудник],"="&amp;баллы[[#This Row],[сотрудник]],нор[итого])</f>
        <v>0</v>
      </c>
      <c r="Q34">
        <f>(баллы[[#This Row],[прошлые_нор]]+баллы[[#This Row],[текущий_нор]])*баллы[[#This Row],[коэффициент]]</f>
        <v>0</v>
      </c>
      <c r="R34" t="e">
        <f>баллы[[#This Row],[всего_нор]]*данные!$C$6</f>
        <v>#DIV/0!</v>
      </c>
    </row>
    <row r="35" spans="1:18" x14ac:dyDescent="0.2">
      <c r="A35">
        <v>34</v>
      </c>
      <c r="B35" t="str">
        <f>_xlfn.XLOOKUP(баллы[[#This Row],[№]],штат[№],штат[сотрудник])</f>
        <v>Настаев Андрей Буранович (Управление обеспечения деятельности, Хозяйственный отдел, Сторож)</v>
      </c>
      <c r="O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5">
        <f>SUMIF(нор[сотрудник],"="&amp;баллы[[#This Row],[сотрудник]],нор[итого])</f>
        <v>0</v>
      </c>
      <c r="Q35">
        <f>(баллы[[#This Row],[прошлые_нор]]+баллы[[#This Row],[текущий_нор]])*баллы[[#This Row],[коэффициент]]</f>
        <v>0</v>
      </c>
      <c r="R35" t="e">
        <f>баллы[[#This Row],[всего_нор]]*данные!$C$6</f>
        <v>#DIV/0!</v>
      </c>
    </row>
    <row r="36" spans="1:18" x14ac:dyDescent="0.2">
      <c r="A36">
        <v>35</v>
      </c>
      <c r="B36" t="str">
        <f>_xlfn.XLOOKUP(баллы[[#This Row],[№]],штат[№],штат[сотрудник])</f>
        <v>Настуев Хусейн Сейфунович (Управление обеспечения деятельности, Хозяйственный отдел, Сторож)</v>
      </c>
      <c r="O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6">
        <f>SUMIF(нор[сотрудник],"="&amp;баллы[[#This Row],[сотрудник]],нор[итого])</f>
        <v>0</v>
      </c>
      <c r="Q36">
        <f>(баллы[[#This Row],[прошлые_нор]]+баллы[[#This Row],[текущий_нор]])*баллы[[#This Row],[коэффициент]]</f>
        <v>0</v>
      </c>
      <c r="R36" t="e">
        <f>баллы[[#This Row],[всего_нор]]*данные!$C$6</f>
        <v>#DIV/0!</v>
      </c>
    </row>
    <row r="37" spans="1:18" x14ac:dyDescent="0.2">
      <c r="A37">
        <v>36</v>
      </c>
      <c r="B37" t="str">
        <f>_xlfn.XLOOKUP(баллы[[#This Row],[№]],штат[№],штат[сотрудник])</f>
        <v>Ортанов Замир Хасанович (Управление обеспечения деятельности, Хозяйственный отдел, Сторож)</v>
      </c>
      <c r="O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7">
        <f>SUMIF(нор[сотрудник],"="&amp;баллы[[#This Row],[сотрудник]],нор[итого])</f>
        <v>0</v>
      </c>
      <c r="Q37">
        <f>(баллы[[#This Row],[прошлые_нор]]+баллы[[#This Row],[текущий_нор]])*баллы[[#This Row],[коэффициент]]</f>
        <v>0</v>
      </c>
      <c r="R37" t="e">
        <f>баллы[[#This Row],[всего_нор]]*данные!$C$6</f>
        <v>#DIV/0!</v>
      </c>
    </row>
    <row r="38" spans="1:18" x14ac:dyDescent="0.2">
      <c r="A38">
        <v>37</v>
      </c>
      <c r="B38" t="str">
        <f>_xlfn.XLOOKUP(баллы[[#This Row],[№]],штат[№],штат[сотрудник])</f>
        <v>Газаева Фатимат Суфуяновна (Управление обеспечения деятельности, Хозяйственный отдел, Уборщик)</v>
      </c>
      <c r="O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8">
        <f>SUMIF(нор[сотрудник],"="&amp;баллы[[#This Row],[сотрудник]],нор[итого])</f>
        <v>0</v>
      </c>
      <c r="Q38">
        <f>(баллы[[#This Row],[прошлые_нор]]+баллы[[#This Row],[текущий_нор]])*баллы[[#This Row],[коэффициент]]</f>
        <v>0</v>
      </c>
      <c r="R38" t="e">
        <f>баллы[[#This Row],[всего_нор]]*данные!$C$6</f>
        <v>#DIV/0!</v>
      </c>
    </row>
    <row r="39" spans="1:18" x14ac:dyDescent="0.2">
      <c r="A39">
        <v>38</v>
      </c>
      <c r="B39" t="str">
        <f>_xlfn.XLOOKUP(баллы[[#This Row],[№]],штат[№],штат[сотрудник])</f>
        <v>Макоева Мария Олеговна (Управление обеспечения деятельности, Хозяйственный отдел, Уборщик)</v>
      </c>
      <c r="O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9">
        <f>SUMIF(нор[сотрудник],"="&amp;баллы[[#This Row],[сотрудник]],нор[итого])</f>
        <v>0</v>
      </c>
      <c r="Q39">
        <f>(баллы[[#This Row],[прошлые_нор]]+баллы[[#This Row],[текущий_нор]])*баллы[[#This Row],[коэффициент]]</f>
        <v>0</v>
      </c>
      <c r="R39" t="e">
        <f>баллы[[#This Row],[всего_нор]]*данные!$C$6</f>
        <v>#DIV/0!</v>
      </c>
    </row>
    <row r="40" spans="1:18" x14ac:dyDescent="0.2">
      <c r="A40">
        <v>39</v>
      </c>
      <c r="B40" t="str">
        <f>_xlfn.XLOOKUP(баллы[[#This Row],[№]],штат[№],штат[сотрудник])</f>
        <v>Ксалов Арсен Мухарбиевич (Управление развития информационной инфраструктуры, , Начальник управления)</v>
      </c>
      <c r="O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0">
        <f>SUMIF(нор[сотрудник],"="&amp;баллы[[#This Row],[сотрудник]],нор[итого])</f>
        <v>0</v>
      </c>
      <c r="Q40">
        <f>(баллы[[#This Row],[прошлые_нор]]+баллы[[#This Row],[текущий_нор]])*баллы[[#This Row],[коэффициент]]</f>
        <v>0</v>
      </c>
      <c r="R40" t="e">
        <f>баллы[[#This Row],[всего_нор]]*данные!$C$6</f>
        <v>#DIV/0!</v>
      </c>
    </row>
    <row r="41" spans="1:18" x14ac:dyDescent="0.2">
      <c r="A41">
        <v>40</v>
      </c>
      <c r="B41" t="str">
        <f>_xlfn.XLOOKUP(баллы[[#This Row],[№]],штат[№],штат[сотрудник])</f>
        <v>Айран Абдурахман Абдаллаевич (Управление развития информационной инфраструктуры, Отдел разработки и внедрения информационных систем, Заведующий отделом)</v>
      </c>
      <c r="O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1">
        <f>SUMIF(нор[сотрудник],"="&amp;баллы[[#This Row],[сотрудник]],нор[итого])</f>
        <v>0</v>
      </c>
      <c r="Q41">
        <f>(баллы[[#This Row],[прошлые_нор]]+баллы[[#This Row],[текущий_нор]])*баллы[[#This Row],[коэффициент]]</f>
        <v>0</v>
      </c>
      <c r="R41" t="e">
        <f>баллы[[#This Row],[всего_нор]]*данные!$C$6</f>
        <v>#DIV/0!</v>
      </c>
    </row>
    <row r="42" spans="1:18" x14ac:dyDescent="0.2">
      <c r="A42">
        <v>41</v>
      </c>
      <c r="B42" t="str">
        <f>_xlfn.XLOOKUP(баллы[[#This Row],[№]],штат[№],штат[сотрудник])</f>
        <v>Темроков Марк Анатольевич (Управление развития информационной инфраструктуры, Отдел разработки и внедрения информационных систем, Старший специалист)</v>
      </c>
      <c r="O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2">
        <f>SUMIF(нор[сотрудник],"="&amp;баллы[[#This Row],[сотрудник]],нор[итого])</f>
        <v>0</v>
      </c>
      <c r="Q42">
        <f>(баллы[[#This Row],[прошлые_нор]]+баллы[[#This Row],[текущий_нор]])*баллы[[#This Row],[коэффициент]]</f>
        <v>0</v>
      </c>
      <c r="R42" t="e">
        <f>баллы[[#This Row],[всего_нор]]*данные!$C$6</f>
        <v>#DIV/0!</v>
      </c>
    </row>
    <row r="43" spans="1:18" x14ac:dyDescent="0.2">
      <c r="A43">
        <v>42</v>
      </c>
      <c r="B43" t="str">
        <f>_xlfn.XLOOKUP(баллы[[#This Row],[№]],штат[№],штат[сотрудник])</f>
        <v>Ермоленко Данил Николаевич (Управление развития информационной инфраструктуры, Отдел разработки и внедрения информационных систем, Стажер-исследователь)</v>
      </c>
      <c r="O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3">
        <f>SUMIF(нор[сотрудник],"="&amp;баллы[[#This Row],[сотрудник]],нор[итого])</f>
        <v>0</v>
      </c>
      <c r="Q43">
        <f>(баллы[[#This Row],[прошлые_нор]]+баллы[[#This Row],[текущий_нор]])*баллы[[#This Row],[коэффициент]]</f>
        <v>0</v>
      </c>
      <c r="R43" t="e">
        <f>баллы[[#This Row],[всего_нор]]*данные!$C$6</f>
        <v>#DIV/0!</v>
      </c>
    </row>
    <row r="44" spans="1:18" x14ac:dyDescent="0.2">
      <c r="A44">
        <v>43</v>
      </c>
      <c r="B44" t="str">
        <f>_xlfn.XLOOKUP(баллы[[#This Row],[№]],штат[№],штат[сотрудник])</f>
        <v>Абазоков Мухаммед Борисович (Управление развития информационной инфраструктуры, Отдел репозиториев объектов исследования и научных данных, Заведующий отделом)</v>
      </c>
      <c r="O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4">
        <f>SUMIF(нор[сотрудник],"="&amp;баллы[[#This Row],[сотрудник]],нор[итого])</f>
        <v>0</v>
      </c>
      <c r="Q44">
        <f>(баллы[[#This Row],[прошлые_нор]]+баллы[[#This Row],[текущий_нор]])*баллы[[#This Row],[коэффициент]]</f>
        <v>0</v>
      </c>
      <c r="R44" t="e">
        <f>баллы[[#This Row],[всего_нор]]*данные!$C$6</f>
        <v>#DIV/0!</v>
      </c>
    </row>
    <row r="45" spans="1:18" x14ac:dyDescent="0.2">
      <c r="A45">
        <v>44</v>
      </c>
      <c r="B45" t="str">
        <f>_xlfn.XLOOKUP(баллы[[#This Row],[№]],штат[№],штат[сотрудник])</f>
        <v>Гучева  Анджела Вячеславовна (Управление развития информационной инфраструктуры, Отдел репозиториев объектов исследования и научных данных, Старший научный сотрудник)</v>
      </c>
      <c r="O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5">
        <f>SUMIF(нор[сотрудник],"="&amp;баллы[[#This Row],[сотрудник]],нор[итого])</f>
        <v>0</v>
      </c>
      <c r="Q45">
        <f>(баллы[[#This Row],[прошлые_нор]]+баллы[[#This Row],[текущий_нор]])*баллы[[#This Row],[коэффициент]]</f>
        <v>0</v>
      </c>
      <c r="R45" t="e">
        <f>баллы[[#This Row],[всего_нор]]*данные!$C$6</f>
        <v>#DIV/0!</v>
      </c>
    </row>
    <row r="46" spans="1:18" x14ac:dyDescent="0.2">
      <c r="A46">
        <v>45</v>
      </c>
      <c r="B46" t="str">
        <f>_xlfn.XLOOKUP(баллы[[#This Row],[№]],штат[№],штат[сотрудник])</f>
        <v>Думанова Аминат Хасеновна (Управление развития информационной инфраструктуры, Отдел репозиториев объектов исследования и научных данных, Ведущий специалист)</v>
      </c>
      <c r="O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6">
        <f>SUMIF(нор[сотрудник],"="&amp;баллы[[#This Row],[сотрудник]],нор[итого])</f>
        <v>0</v>
      </c>
      <c r="Q46">
        <f>(баллы[[#This Row],[прошлые_нор]]+баллы[[#This Row],[текущий_нор]])*баллы[[#This Row],[коэффициент]]</f>
        <v>0</v>
      </c>
      <c r="R46" t="e">
        <f>баллы[[#This Row],[всего_нор]]*данные!$C$6</f>
        <v>#DIV/0!</v>
      </c>
    </row>
    <row r="47" spans="1:18" x14ac:dyDescent="0.2">
      <c r="A47">
        <v>46</v>
      </c>
      <c r="B47" t="str">
        <f>_xlfn.XLOOKUP(баллы[[#This Row],[№]],штат[№],штат[сотрудник])</f>
        <v>Магомедова Фатима Мухарбековна (Управление развития информационной инфраструктуры, Медиацентр, Заведующий отделом)</v>
      </c>
      <c r="O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7">
        <f>SUMIF(нор[сотрудник],"="&amp;баллы[[#This Row],[сотрудник]],нор[итого])</f>
        <v>0</v>
      </c>
      <c r="Q47">
        <f>(баллы[[#This Row],[прошлые_нор]]+баллы[[#This Row],[текущий_нор]])*баллы[[#This Row],[коэффициент]]</f>
        <v>0</v>
      </c>
      <c r="R47" t="e">
        <f>баллы[[#This Row],[всего_нор]]*данные!$C$6</f>
        <v>#DIV/0!</v>
      </c>
    </row>
    <row r="48" spans="1:18" x14ac:dyDescent="0.2">
      <c r="A48">
        <v>47</v>
      </c>
      <c r="B48" t="str">
        <f>_xlfn.XLOOKUP(баллы[[#This Row],[№]],штат[№],штат[сотрудник])</f>
        <v>Магомедова Фатима Мухарбековна (Управление развития информационной инфраструктуры, Медиацентр, Оператор-монтажер)</v>
      </c>
      <c r="O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8">
        <f>SUMIF(нор[сотрудник],"="&amp;баллы[[#This Row],[сотрудник]],нор[итого])</f>
        <v>0</v>
      </c>
      <c r="Q48">
        <f>(баллы[[#This Row],[прошлые_нор]]+баллы[[#This Row],[текущий_нор]])*баллы[[#This Row],[коэффициент]]</f>
        <v>0</v>
      </c>
      <c r="R48" t="e">
        <f>баллы[[#This Row],[всего_нор]]*данные!$C$6</f>
        <v>#DIV/0!</v>
      </c>
    </row>
    <row r="49" spans="1:18" x14ac:dyDescent="0.2">
      <c r="A49">
        <v>48</v>
      </c>
      <c r="B49" t="str">
        <f>_xlfn.XLOOKUP(баллы[[#This Row],[№]],штат[№],штат[сотрудник])</f>
        <v>Шахмурзаева Надежда Валерьевна (Управление развития информационной инфраструктуры, Медиацентр, Специалист)</v>
      </c>
      <c r="O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9">
        <f>SUMIF(нор[сотрудник],"="&amp;баллы[[#This Row],[сотрудник]],нор[итого])</f>
        <v>0</v>
      </c>
      <c r="Q49">
        <f>(баллы[[#This Row],[прошлые_нор]]+баллы[[#This Row],[текущий_нор]])*баллы[[#This Row],[коэффициент]]</f>
        <v>0</v>
      </c>
      <c r="R49" t="e">
        <f>баллы[[#This Row],[всего_нор]]*данные!$C$6</f>
        <v>#DIV/0!</v>
      </c>
    </row>
    <row r="50" spans="1:18" x14ac:dyDescent="0.2">
      <c r="A50">
        <v>49</v>
      </c>
      <c r="B50" t="str">
        <f>_xlfn.XLOOKUP(баллы[[#This Row],[№]],штат[№],штат[сотрудник])</f>
        <v>Махошева Салима Александровна (Управление проектов, , Начальник управления)</v>
      </c>
      <c r="O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0">
        <f>SUMIF(нор[сотрудник],"="&amp;баллы[[#This Row],[сотрудник]],нор[итого])</f>
        <v>0</v>
      </c>
      <c r="Q50">
        <f>(баллы[[#This Row],[прошлые_нор]]+баллы[[#This Row],[текущий_нор]])*баллы[[#This Row],[коэффициент]]</f>
        <v>0</v>
      </c>
      <c r="R50" t="e">
        <f>баллы[[#This Row],[всего_нор]]*данные!$C$6</f>
        <v>#DIV/0!</v>
      </c>
    </row>
    <row r="51" spans="1:18" x14ac:dyDescent="0.2">
      <c r="A51">
        <v>50</v>
      </c>
      <c r="B51" t="str">
        <f>_xlfn.XLOOKUP(баллы[[#This Row],[№]],штат[№],штат[сотрудник])</f>
        <v>Кандрокова Марина Мухарбиевна (Управление проектов, Отдел грантов, Заведующий отделом)</v>
      </c>
      <c r="O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1">
        <f>SUMIF(нор[сотрудник],"="&amp;баллы[[#This Row],[сотрудник]],нор[итого])</f>
        <v>0</v>
      </c>
      <c r="Q51">
        <f>(баллы[[#This Row],[прошлые_нор]]+баллы[[#This Row],[текущий_нор]])*баллы[[#This Row],[коэффициент]]</f>
        <v>0</v>
      </c>
      <c r="R51" t="e">
        <f>баллы[[#This Row],[всего_нор]]*данные!$C$6</f>
        <v>#DIV/0!</v>
      </c>
    </row>
    <row r="52" spans="1:18" x14ac:dyDescent="0.2">
      <c r="A52">
        <v>51</v>
      </c>
      <c r="B52" t="str">
        <f>_xlfn.XLOOKUP(баллы[[#This Row],[№]],штат[№],штат[сотрудник])</f>
        <v>Батов Гумар Хасанович (Управление проектов, Отдел грантов, Ведущий научный сотрудник)</v>
      </c>
      <c r="O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2">
        <f>SUMIF(нор[сотрудник],"="&amp;баллы[[#This Row],[сотрудник]],нор[итого])</f>
        <v>0</v>
      </c>
      <c r="Q52">
        <f>(баллы[[#This Row],[прошлые_нор]]+баллы[[#This Row],[текущий_нор]])*баллы[[#This Row],[коэффициент]]</f>
        <v>0</v>
      </c>
      <c r="R52" t="e">
        <f>баллы[[#This Row],[всего_нор]]*данные!$C$6</f>
        <v>#DIV/0!</v>
      </c>
    </row>
    <row r="53" spans="1:18" x14ac:dyDescent="0.2">
      <c r="A53">
        <v>52</v>
      </c>
      <c r="B53" t="str">
        <f>_xlfn.XLOOKUP(баллы[[#This Row],[№]],штат[№],штат[сотрудник])</f>
        <v>Иванов Заур Зуберович (Управление проектов, Отдел грантов, Старший научный сотрудник)</v>
      </c>
      <c r="O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3">
        <f>SUMIF(нор[сотрудник],"="&amp;баллы[[#This Row],[сотрудник]],нор[итого])</f>
        <v>0</v>
      </c>
      <c r="Q53">
        <f>(баллы[[#This Row],[прошлые_нор]]+баллы[[#This Row],[текущий_нор]])*баллы[[#This Row],[коэффициент]]</f>
        <v>0</v>
      </c>
      <c r="R53" t="e">
        <f>баллы[[#This Row],[всего_нор]]*данные!$C$6</f>
        <v>#DIV/0!</v>
      </c>
    </row>
    <row r="54" spans="1:18" x14ac:dyDescent="0.2">
      <c r="A54">
        <v>53</v>
      </c>
      <c r="B54" t="str">
        <f>_xlfn.XLOOKUP(баллы[[#This Row],[№]],штат[№],штат[сотрудник])</f>
        <v>Сабанчиев Анзор Хусейнович (Управление проектов, Отдел грантов, Старший научный сотрудник)</v>
      </c>
      <c r="O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4">
        <f>SUMIF(нор[сотрудник],"="&amp;баллы[[#This Row],[сотрудник]],нор[итого])</f>
        <v>0</v>
      </c>
      <c r="Q54">
        <f>(баллы[[#This Row],[прошлые_нор]]+баллы[[#This Row],[текущий_нор]])*баллы[[#This Row],[коэффициент]]</f>
        <v>0</v>
      </c>
      <c r="R54" t="e">
        <f>баллы[[#This Row],[всего_нор]]*данные!$C$6</f>
        <v>#DIV/0!</v>
      </c>
    </row>
    <row r="55" spans="1:18" x14ac:dyDescent="0.2">
      <c r="A55">
        <v>54</v>
      </c>
      <c r="B55" t="str">
        <f>_xlfn.XLOOKUP(баллы[[#This Row],[№]],штат[№],штат[сотрудник])</f>
        <v>Абдулаев Башир Рамазанович (Управление проектов, Отдел грантов, Младший научный сотрудник)</v>
      </c>
      <c r="O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5">
        <f>SUMIF(нор[сотрудник],"="&amp;баллы[[#This Row],[сотрудник]],нор[итого])</f>
        <v>0</v>
      </c>
      <c r="Q55">
        <f>(баллы[[#This Row],[прошлые_нор]]+баллы[[#This Row],[текущий_нор]])*баллы[[#This Row],[коэффициент]]</f>
        <v>0</v>
      </c>
      <c r="R55" t="e">
        <f>баллы[[#This Row],[всего_нор]]*данные!$C$6</f>
        <v>#DIV/0!</v>
      </c>
    </row>
    <row r="56" spans="1:18" x14ac:dyDescent="0.2">
      <c r="A56">
        <v>55</v>
      </c>
      <c r="B56" t="str">
        <f>_xlfn.XLOOKUP(баллы[[#This Row],[№]],штат[№],штат[сотрудник])</f>
        <v>Махошева Айза Ахматовна (Управление проектов, Отдел грантов, Младший научный сотрудник)</v>
      </c>
      <c r="O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6">
        <f>SUMIF(нор[сотрудник],"="&amp;баллы[[#This Row],[сотрудник]],нор[итого])</f>
        <v>0</v>
      </c>
      <c r="Q56">
        <f>(баллы[[#This Row],[прошлые_нор]]+баллы[[#This Row],[текущий_нор]])*баллы[[#This Row],[коэффициент]]</f>
        <v>0</v>
      </c>
      <c r="R56" t="e">
        <f>баллы[[#This Row],[всего_нор]]*данные!$C$6</f>
        <v>#DIV/0!</v>
      </c>
    </row>
    <row r="57" spans="1:18" x14ac:dyDescent="0.2">
      <c r="A57">
        <v>56</v>
      </c>
      <c r="B57" t="str">
        <f>_xlfn.XLOOKUP(баллы[[#This Row],[№]],штат[№],штат[сотрудник])</f>
        <v>Шидова Шаида Тимуровна (Управление проектов, Отдел грантов, Младший научный сотрудник)</v>
      </c>
      <c r="O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7">
        <f>SUMIF(нор[сотрудник],"="&amp;баллы[[#This Row],[сотрудник]],нор[итого])</f>
        <v>0</v>
      </c>
      <c r="Q57">
        <f>(баллы[[#This Row],[прошлые_нор]]+баллы[[#This Row],[текущий_нор]])*баллы[[#This Row],[коэффициент]]</f>
        <v>0</v>
      </c>
      <c r="R57" t="e">
        <f>баллы[[#This Row],[всего_нор]]*данные!$C$6</f>
        <v>#DIV/0!</v>
      </c>
    </row>
    <row r="58" spans="1:18" x14ac:dyDescent="0.2">
      <c r="A58">
        <v>57</v>
      </c>
      <c r="B58" t="str">
        <f>_xlfn.XLOOKUP(баллы[[#This Row],[№]],штат[№],штат[сотрудник])</f>
        <v>Алакаева Лейла Арсеновна (Управление проектов, Отдел программ развития и договорных работ, Заведующий отделом)</v>
      </c>
      <c r="O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8">
        <f>SUMIF(нор[сотрудник],"="&amp;баллы[[#This Row],[сотрудник]],нор[итого])</f>
        <v>0</v>
      </c>
      <c r="Q58">
        <f>(баллы[[#This Row],[прошлые_нор]]+баллы[[#This Row],[текущий_нор]])*баллы[[#This Row],[коэффициент]]</f>
        <v>0</v>
      </c>
      <c r="R58" t="e">
        <f>баллы[[#This Row],[всего_нор]]*данные!$C$6</f>
        <v>#DIV/0!</v>
      </c>
    </row>
    <row r="59" spans="1:18" x14ac:dyDescent="0.2">
      <c r="A59">
        <v>58</v>
      </c>
      <c r="B59" t="str">
        <f>_xlfn.XLOOKUP(баллы[[#This Row],[№]],штат[№],штат[сотрудник])</f>
        <v>Уянаева Халимат Борисовна (Управление проектов, Отдел программ развития и договорных работ, Ведущий специалист)</v>
      </c>
      <c r="O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9">
        <f>SUMIF(нор[сотрудник],"="&amp;баллы[[#This Row],[сотрудник]],нор[итого])</f>
        <v>0</v>
      </c>
      <c r="Q59">
        <f>(баллы[[#This Row],[прошлые_нор]]+баллы[[#This Row],[текущий_нор]])*баллы[[#This Row],[коэффициент]]</f>
        <v>0</v>
      </c>
      <c r="R59" t="e">
        <f>баллы[[#This Row],[всего_нор]]*данные!$C$6</f>
        <v>#DIV/0!</v>
      </c>
    </row>
    <row r="60" spans="1:18" x14ac:dyDescent="0.2">
      <c r="A60">
        <v>59</v>
      </c>
      <c r="B60" t="str">
        <f>_xlfn.XLOOKUP(баллы[[#This Row],[№]],штат[№],штат[сотрудник])</f>
        <v>Сабанова Агнесса Заурбиевна (Управление проектов, Отдел международного научного сотрудничества, Заведующий отделом)</v>
      </c>
      <c r="O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0">
        <f>SUMIF(нор[сотрудник],"="&amp;баллы[[#This Row],[сотрудник]],нор[итого])</f>
        <v>0</v>
      </c>
      <c r="Q60">
        <f>(баллы[[#This Row],[прошлые_нор]]+баллы[[#This Row],[текущий_нор]])*баллы[[#This Row],[коэффициент]]</f>
        <v>0</v>
      </c>
      <c r="R60" t="e">
        <f>баллы[[#This Row],[всего_нор]]*данные!$C$6</f>
        <v>#DIV/0!</v>
      </c>
    </row>
    <row r="61" spans="1:18" x14ac:dyDescent="0.2">
      <c r="A61">
        <v>60</v>
      </c>
      <c r="B61" t="str">
        <f>_xlfn.XLOOKUP(баллы[[#This Row],[№]],штат[№],штат[сотрудник])</f>
        <v>Дышекова Мадина Александровна (Управление проектов, Отдел международного научного сотрудничества, Ведущий специалист)</v>
      </c>
      <c r="O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1">
        <f>SUMIF(нор[сотрудник],"="&amp;баллы[[#This Row],[сотрудник]],нор[итого])</f>
        <v>0</v>
      </c>
      <c r="Q61">
        <f>(баллы[[#This Row],[прошлые_нор]]+баллы[[#This Row],[текущий_нор]])*баллы[[#This Row],[коэффициент]]</f>
        <v>0</v>
      </c>
      <c r="R61" t="e">
        <f>баллы[[#This Row],[всего_нор]]*данные!$C$6</f>
        <v>#DIV/0!</v>
      </c>
    </row>
    <row r="62" spans="1:18" x14ac:dyDescent="0.2">
      <c r="A62">
        <v>61</v>
      </c>
      <c r="B62" t="str">
        <f>_xlfn.XLOOKUP(баллы[[#This Row],[№]],штат[№],штат[сотрудник])</f>
        <v>Жанокова Марина Викторовна (НИЦ Центр социально-политических исследований, , Заведующий НИЦ)</v>
      </c>
      <c r="O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2">
        <f>SUMIF(нор[сотрудник],"="&amp;баллы[[#This Row],[сотрудник]],нор[итого])</f>
        <v>0</v>
      </c>
      <c r="Q62">
        <f>(баллы[[#This Row],[прошлые_нор]]+баллы[[#This Row],[текущий_нор]])*баллы[[#This Row],[коэффициент]]</f>
        <v>0</v>
      </c>
      <c r="R62" t="e">
        <f>баллы[[#This Row],[всего_нор]]*данные!$C$6</f>
        <v>#DIV/0!</v>
      </c>
    </row>
    <row r="63" spans="1:18" x14ac:dyDescent="0.2">
      <c r="A63">
        <v>62</v>
      </c>
      <c r="B63" t="str">
        <f>_xlfn.XLOOKUP(баллы[[#This Row],[№]],штат[№],штат[сотрудник])</f>
        <v>Жанокова Марина Викторовна (НИЦ Центр социально-политических исследований, , Ведущий научный сотрудник)</v>
      </c>
      <c r="O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3">
        <f>SUMIF(нор[сотрудник],"="&amp;баллы[[#This Row],[сотрудник]],нор[итого])</f>
        <v>0</v>
      </c>
      <c r="Q63">
        <f>(баллы[[#This Row],[прошлые_нор]]+баллы[[#This Row],[текущий_нор]])*баллы[[#This Row],[коэффициент]]</f>
        <v>0</v>
      </c>
      <c r="R63" t="e">
        <f>баллы[[#This Row],[всего_нор]]*данные!$C$6</f>
        <v>#DIV/0!</v>
      </c>
    </row>
    <row r="64" spans="1:18" x14ac:dyDescent="0.2">
      <c r="A64">
        <v>63</v>
      </c>
      <c r="B64" t="str">
        <f>_xlfn.XLOOKUP(баллы[[#This Row],[№]],штат[№],штат[сотрудник])</f>
        <v>Ошроев Рубен Германович (НИЦ Центр социально-политических исследований, Лаборатория "Общие проблемы современного развития", Заведующий лабораторией)</v>
      </c>
      <c r="O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4">
        <f>SUMIF(нор[сотрудник],"="&amp;баллы[[#This Row],[сотрудник]],нор[итого])</f>
        <v>0</v>
      </c>
      <c r="Q64">
        <f>(баллы[[#This Row],[прошлые_нор]]+баллы[[#This Row],[текущий_нор]])*баллы[[#This Row],[коэффициент]]</f>
        <v>0</v>
      </c>
      <c r="R64" t="e">
        <f>баллы[[#This Row],[всего_нор]]*данные!$C$6</f>
        <v>#DIV/0!</v>
      </c>
    </row>
    <row r="65" spans="1:18" x14ac:dyDescent="0.2">
      <c r="A65">
        <v>64</v>
      </c>
      <c r="B65" t="str">
        <f>_xlfn.XLOOKUP(баллы[[#This Row],[№]],штат[№],штат[сотрудник])</f>
        <v>Боров Аслан Хажисмелович (НИЦ Центр социально-политических исследований, Лаборатория "Общие проблемы современного развития", Ведущий научный сотрудник)</v>
      </c>
      <c r="O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5">
        <f>SUMIF(нор[сотрудник],"="&amp;баллы[[#This Row],[сотрудник]],нор[итого])</f>
        <v>0</v>
      </c>
      <c r="Q65">
        <f>(баллы[[#This Row],[прошлые_нор]]+баллы[[#This Row],[текущий_нор]])*баллы[[#This Row],[коэффициент]]</f>
        <v>0</v>
      </c>
      <c r="R65" t="e">
        <f>баллы[[#This Row],[всего_нор]]*данные!$C$6</f>
        <v>#DIV/0!</v>
      </c>
    </row>
    <row r="66" spans="1:18" x14ac:dyDescent="0.2">
      <c r="A66">
        <v>65</v>
      </c>
      <c r="B66" t="str">
        <f>_xlfn.XLOOKUP(баллы[[#This Row],[№]],штат[№],штат[сотрудник])</f>
        <v>Шаожева Наталья Анатольевна (НИЦ Центр социально-политических исследований, Лаборатория "Общие проблемы современного развития", Ведущий научный сотрудник)</v>
      </c>
      <c r="O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6">
        <f>SUMIF(нор[сотрудник],"="&amp;баллы[[#This Row],[сотрудник]],нор[итого])</f>
        <v>0</v>
      </c>
      <c r="Q66">
        <f>(баллы[[#This Row],[прошлые_нор]]+баллы[[#This Row],[текущий_нор]])*баллы[[#This Row],[коэффициент]]</f>
        <v>0</v>
      </c>
      <c r="R66" t="e">
        <f>баллы[[#This Row],[всего_нор]]*данные!$C$6</f>
        <v>#DIV/0!</v>
      </c>
    </row>
    <row r="67" spans="1:18" x14ac:dyDescent="0.2">
      <c r="A67">
        <v>66</v>
      </c>
      <c r="B67" t="str">
        <f>_xlfn.XLOOKUP(баллы[[#This Row],[№]],штат[№],штат[сотрудник])</f>
        <v>Атласкиров Альберт Русланович (НИЦ Центр социально-политических исследований, Лаборатория "Общие проблемы современного развития", Старший научный сотрудник)</v>
      </c>
      <c r="O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7">
        <f>SUMIF(нор[сотрудник],"="&amp;баллы[[#This Row],[сотрудник]],нор[итого])</f>
        <v>0</v>
      </c>
      <c r="Q67">
        <f>(баллы[[#This Row],[прошлые_нор]]+баллы[[#This Row],[текущий_нор]])*баллы[[#This Row],[коэффициент]]</f>
        <v>0</v>
      </c>
      <c r="R67" t="e">
        <f>баллы[[#This Row],[всего_нор]]*данные!$C$6</f>
        <v>#DIV/0!</v>
      </c>
    </row>
    <row r="68" spans="1:18" x14ac:dyDescent="0.2">
      <c r="A68">
        <v>67</v>
      </c>
      <c r="B68" t="str">
        <f>_xlfn.XLOOKUP(баллы[[#This Row],[№]],штат[№],штат[сотрудник])</f>
        <v>Геграев Хаким Камилевич (НИЦ Центр социально-политических исследований, Лаборатория "Общие проблемы современного развития", Старший научный сотрудник)</v>
      </c>
      <c r="O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8">
        <f>SUMIF(нор[сотрудник],"="&amp;баллы[[#This Row],[сотрудник]],нор[итого])</f>
        <v>0</v>
      </c>
      <c r="Q68">
        <f>(баллы[[#This Row],[прошлые_нор]]+баллы[[#This Row],[текущий_нор]])*баллы[[#This Row],[коэффициент]]</f>
        <v>0</v>
      </c>
      <c r="R68" t="e">
        <f>баллы[[#This Row],[всего_нор]]*данные!$C$6</f>
        <v>#DIV/0!</v>
      </c>
    </row>
    <row r="69" spans="1:18" x14ac:dyDescent="0.2">
      <c r="A69">
        <v>68</v>
      </c>
      <c r="B69" t="str">
        <f>_xlfn.XLOOKUP(баллы[[#This Row],[№]],штат[№],штат[сотрудник])</f>
        <v>Татаров Азамат Амурович (НИЦ Центр социально-политических исследований, Лаборатория "Общие проблемы современного развития", Старший научный сотрудник)</v>
      </c>
      <c r="O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9">
        <f>SUMIF(нор[сотрудник],"="&amp;баллы[[#This Row],[сотрудник]],нор[итого])</f>
        <v>0</v>
      </c>
      <c r="Q69">
        <f>(баллы[[#This Row],[прошлые_нор]]+баллы[[#This Row],[текущий_нор]])*баллы[[#This Row],[коэффициент]]</f>
        <v>0</v>
      </c>
      <c r="R69" t="e">
        <f>баллы[[#This Row],[всего_нор]]*данные!$C$6</f>
        <v>#DIV/0!</v>
      </c>
    </row>
    <row r="70" spans="1:18" x14ac:dyDescent="0.2">
      <c r="A70">
        <v>69</v>
      </c>
      <c r="B70" t="str">
        <f>_xlfn.XLOOKUP(баллы[[#This Row],[№]],штат[№],штат[сотрудник])</f>
        <v>Тумов Аскер Асланбекович  (НИЦ Центр социально-политических исследований, Лаборатория "Общие проблемы современного развития", Старший научный сотрудник)</v>
      </c>
      <c r="O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0">
        <f>SUMIF(нор[сотрудник],"="&amp;баллы[[#This Row],[сотрудник]],нор[итого])</f>
        <v>0</v>
      </c>
      <c r="Q70">
        <f>(баллы[[#This Row],[прошлые_нор]]+баллы[[#This Row],[текущий_нор]])*баллы[[#This Row],[коэффициент]]</f>
        <v>0</v>
      </c>
      <c r="R70" t="e">
        <f>баллы[[#This Row],[всего_нор]]*данные!$C$6</f>
        <v>#DIV/0!</v>
      </c>
    </row>
    <row r="71" spans="1:18" x14ac:dyDescent="0.2">
      <c r="A71">
        <v>70</v>
      </c>
      <c r="B71" t="str">
        <f>_xlfn.XLOOKUP(баллы[[#This Row],[№]],штат[№],штат[сотрудник])</f>
        <v>Берова Фаризат Жамаловна (НИЦ Центр социально-политических исследований, Лаборатория "Социально-демографические исследования", Заведующий лабораторией)</v>
      </c>
      <c r="O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1">
        <f>SUMIF(нор[сотрудник],"="&amp;баллы[[#This Row],[сотрудник]],нор[итого])</f>
        <v>0</v>
      </c>
      <c r="Q71">
        <f>(баллы[[#This Row],[прошлые_нор]]+баллы[[#This Row],[текущий_нор]])*баллы[[#This Row],[коэффициент]]</f>
        <v>0</v>
      </c>
      <c r="R71" t="e">
        <f>баллы[[#This Row],[всего_нор]]*данные!$C$6</f>
        <v>#DIV/0!</v>
      </c>
    </row>
    <row r="72" spans="1:18" x14ac:dyDescent="0.2">
      <c r="A72">
        <v>71</v>
      </c>
      <c r="B72" t="str">
        <f>_xlfn.XLOOKUP(баллы[[#This Row],[№]],штат[№],штат[сотрудник])</f>
        <v>Ашабоков Борис Азреталиевич (НИЦ Центр социально-политических исследований, Лаборатория "Социально-демографические исследования", Ведущий научный сотрудник)</v>
      </c>
      <c r="O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2">
        <f>SUMIF(нор[сотрудник],"="&amp;баллы[[#This Row],[сотрудник]],нор[итого])</f>
        <v>0</v>
      </c>
      <c r="Q72">
        <f>(баллы[[#This Row],[прошлые_нор]]+баллы[[#This Row],[текущий_нор]])*баллы[[#This Row],[коэффициент]]</f>
        <v>0</v>
      </c>
      <c r="R72" t="e">
        <f>баллы[[#This Row],[всего_нор]]*данные!$C$6</f>
        <v>#DIV/0!</v>
      </c>
    </row>
    <row r="73" spans="1:18" x14ac:dyDescent="0.2">
      <c r="A73">
        <v>72</v>
      </c>
      <c r="B73" t="str">
        <f>_xlfn.XLOOKUP(баллы[[#This Row],[№]],штат[№],штат[сотрудник])</f>
        <v>Табаксоев Ибрагим Ахматович (НИЦ Центр социально-политических исследований, Лаборатория "Социально-демографические исследования", Старший научный сотрудник)</v>
      </c>
      <c r="O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3">
        <f>SUMIF(нор[сотрудник],"="&amp;баллы[[#This Row],[сотрудник]],нор[итого])</f>
        <v>0</v>
      </c>
      <c r="Q73">
        <f>(баллы[[#This Row],[прошлые_нор]]+баллы[[#This Row],[текущий_нор]])*баллы[[#This Row],[коэффициент]]</f>
        <v>0</v>
      </c>
      <c r="R73" t="e">
        <f>баллы[[#This Row],[всего_нор]]*данные!$C$6</f>
        <v>#DIV/0!</v>
      </c>
    </row>
    <row r="74" spans="1:18" x14ac:dyDescent="0.2">
      <c r="A74">
        <v>73</v>
      </c>
      <c r="B74" t="str">
        <f>_xlfn.XLOOKUP(баллы[[#This Row],[№]],штат[№],штат[сотрудник])</f>
        <v>Димитриченко Дмитрий Петрович (НИЦ Центр социально-политических исследований, Лаборатория "Интеллектуальный анализ социально-экономических процессов и систем", Заведующий лабораторией)</v>
      </c>
      <c r="O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4">
        <f>SUMIF(нор[сотрудник],"="&amp;баллы[[#This Row],[сотрудник]],нор[итого])</f>
        <v>0</v>
      </c>
      <c r="Q74">
        <f>(баллы[[#This Row],[прошлые_нор]]+баллы[[#This Row],[текущий_нор]])*баллы[[#This Row],[коэффициент]]</f>
        <v>0</v>
      </c>
      <c r="R74" t="e">
        <f>баллы[[#This Row],[всего_нор]]*данные!$C$6</f>
        <v>#DIV/0!</v>
      </c>
    </row>
    <row r="75" spans="1:18" x14ac:dyDescent="0.2">
      <c r="A75">
        <v>74</v>
      </c>
      <c r="B75" t="str">
        <f>_xlfn.XLOOKUP(баллы[[#This Row],[№]],штат[№],штат[сотрудник])</f>
        <v>Эфендиева Аслижан Ахметовна (НИЦ Центр социально-политических исследований, Лаборатория "Интеллектуальный анализ социально-экономических процессов и систем", Старший научный сотрудник)</v>
      </c>
      <c r="O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5">
        <f>SUMIF(нор[сотрудник],"="&amp;баллы[[#This Row],[сотрудник]],нор[итого])</f>
        <v>0</v>
      </c>
      <c r="Q75">
        <f>(баллы[[#This Row],[прошлые_нор]]+баллы[[#This Row],[текущий_нор]])*баллы[[#This Row],[коэффициент]]</f>
        <v>0</v>
      </c>
      <c r="R75" t="e">
        <f>баллы[[#This Row],[всего_нор]]*данные!$C$6</f>
        <v>#DIV/0!</v>
      </c>
    </row>
    <row r="76" spans="1:18" x14ac:dyDescent="0.2">
      <c r="A76">
        <v>75</v>
      </c>
      <c r="B76" t="str">
        <f>_xlfn.XLOOKUP(баллы[[#This Row],[№]],штат[№],штат[сотрудник])</f>
        <v>Чомартова Елизавета Магомедовна (НИЦ Центр социально-политических исследований, Лаборатория "Интеллектуальный анализ социально-экономических процессов и систем", Старший лаборант)</v>
      </c>
      <c r="O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6">
        <f>SUMIF(нор[сотрудник],"="&amp;баллы[[#This Row],[сотрудник]],нор[итого])</f>
        <v>0</v>
      </c>
      <c r="Q76">
        <f>(баллы[[#This Row],[прошлые_нор]]+баллы[[#This Row],[текущий_нор]])*баллы[[#This Row],[коэффициент]]</f>
        <v>0</v>
      </c>
      <c r="R76" t="e">
        <f>баллы[[#This Row],[всего_нор]]*данные!$C$6</f>
        <v>#DIV/0!</v>
      </c>
    </row>
    <row r="77" spans="1:18" x14ac:dyDescent="0.2">
      <c r="A77">
        <v>76</v>
      </c>
      <c r="B77" t="str">
        <f>_xlfn.XLOOKUP(баллы[[#This Row],[№]],штат[№],штат[сотрудник])</f>
        <v>Ольмезов Якуб Тахирович (НИЦ Центр социально-политических исследований, , Младший научный сотрудник)</v>
      </c>
      <c r="O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7">
        <f>SUMIF(нор[сотрудник],"="&amp;баллы[[#This Row],[сотрудник]],нор[итого])</f>
        <v>0</v>
      </c>
      <c r="Q77">
        <f>(баллы[[#This Row],[прошлые_нор]]+баллы[[#This Row],[текущий_нор]])*баллы[[#This Row],[коэффициент]]</f>
        <v>0</v>
      </c>
      <c r="R77" t="e">
        <f>баллы[[#This Row],[всего_нор]]*данные!$C$6</f>
        <v>#DIV/0!</v>
      </c>
    </row>
    <row r="78" spans="1:18" x14ac:dyDescent="0.2">
      <c r="A78">
        <v>77</v>
      </c>
      <c r="B78" t="str">
        <f>_xlfn.XLOOKUP(баллы[[#This Row],[№]],штат[№],штат[сотрудник])</f>
        <v>Кушхабиев Анзор Викторович (НИЦ "Экспертные системы источниковедения и историографии", , Начальник)</v>
      </c>
      <c r="O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8">
        <f>SUMIF(нор[сотрудник],"="&amp;баллы[[#This Row],[сотрудник]],нор[итого])</f>
        <v>0</v>
      </c>
      <c r="Q78">
        <f>(баллы[[#This Row],[прошлые_нор]]+баллы[[#This Row],[текущий_нор]])*баллы[[#This Row],[коэффициент]]</f>
        <v>0</v>
      </c>
      <c r="R78" t="e">
        <f>баллы[[#This Row],[всего_нор]]*данные!$C$6</f>
        <v>#DIV/0!</v>
      </c>
    </row>
    <row r="79" spans="1:18" x14ac:dyDescent="0.2">
      <c r="A79">
        <v>78</v>
      </c>
      <c r="B79" t="str">
        <f>_xlfn.XLOOKUP(баллы[[#This Row],[№]],штат[№],штат[сотрудник])</f>
        <v>Кушхабиев Анзор Викторович (НИЦ "Экспертные системы источниковедения и историографии", , Главный научный сотрудник)</v>
      </c>
      <c r="O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9">
        <f>SUMIF(нор[сотрудник],"="&amp;баллы[[#This Row],[сотрудник]],нор[итого])</f>
        <v>0</v>
      </c>
      <c r="Q79">
        <f>(баллы[[#This Row],[прошлые_нор]]+баллы[[#This Row],[текущий_нор]])*баллы[[#This Row],[коэффициент]]</f>
        <v>0</v>
      </c>
      <c r="R79" t="e">
        <f>баллы[[#This Row],[всего_нор]]*данные!$C$6</f>
        <v>#DIV/0!</v>
      </c>
    </row>
    <row r="80" spans="1:18" x14ac:dyDescent="0.2">
      <c r="A80">
        <v>79</v>
      </c>
      <c r="B80" t="str">
        <f>_xlfn.XLOOKUP(баллы[[#This Row],[№]],штат[№],штат[сотрудник])</f>
        <v>Дзуганов Тимур Аликович (НИЦ "Экспертные системы источниковедения и историографии", Лаборатория «Цифровые источниковедческие системы», Заведующий лабораторией)</v>
      </c>
      <c r="O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0">
        <f>SUMIF(нор[сотрудник],"="&amp;баллы[[#This Row],[сотрудник]],нор[итого])</f>
        <v>0</v>
      </c>
      <c r="Q80">
        <f>(баллы[[#This Row],[прошлые_нор]]+баллы[[#This Row],[текущий_нор]])*баллы[[#This Row],[коэффициент]]</f>
        <v>0</v>
      </c>
      <c r="R80" t="e">
        <f>баллы[[#This Row],[всего_нор]]*данные!$C$6</f>
        <v>#DIV/0!</v>
      </c>
    </row>
    <row r="81" spans="1:18" x14ac:dyDescent="0.2">
      <c r="A81">
        <v>80</v>
      </c>
      <c r="B81" t="str">
        <f>_xlfn.XLOOKUP(баллы[[#This Row],[№]],штат[№],штат[сотрудник])</f>
        <v>Геграев Хаким Камилевич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1">
        <f>SUMIF(нор[сотрудник],"="&amp;баллы[[#This Row],[сотрудник]],нор[итого])</f>
        <v>0</v>
      </c>
      <c r="Q81">
        <f>(баллы[[#This Row],[прошлые_нор]]+баллы[[#This Row],[текущий_нор]])*баллы[[#This Row],[коэффициент]]</f>
        <v>0</v>
      </c>
      <c r="R81" t="e">
        <f>баллы[[#This Row],[всего_нор]]*данные!$C$6</f>
        <v>#DIV/0!</v>
      </c>
    </row>
    <row r="82" spans="1:18" x14ac:dyDescent="0.2">
      <c r="A82">
        <v>81</v>
      </c>
      <c r="B82" t="str">
        <f>_xlfn.XLOOKUP(баллы[[#This Row],[№]],штат[№],штат[сотрудник])</f>
        <v>Глашева Зулейха Жамботовна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2">
        <f>SUMIF(нор[сотрудник],"="&amp;баллы[[#This Row],[сотрудник]],нор[итого])</f>
        <v>0</v>
      </c>
      <c r="Q82">
        <f>(баллы[[#This Row],[прошлые_нор]]+баллы[[#This Row],[текущий_нор]])*баллы[[#This Row],[коэффициент]]</f>
        <v>0</v>
      </c>
      <c r="R82" t="e">
        <f>баллы[[#This Row],[всего_нор]]*данные!$C$6</f>
        <v>#DIV/0!</v>
      </c>
    </row>
    <row r="83" spans="1:18" x14ac:dyDescent="0.2">
      <c r="A83">
        <v>82</v>
      </c>
      <c r="B83" t="str">
        <f>_xlfn.XLOOKUP(баллы[[#This Row],[№]],штат[№],штат[сотрудник])</f>
        <v>Жанситов Осман Асланович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3">
        <f>SUMIF(нор[сотрудник],"="&amp;баллы[[#This Row],[сотрудник]],нор[итого])</f>
        <v>0</v>
      </c>
      <c r="Q83">
        <f>(баллы[[#This Row],[прошлые_нор]]+баллы[[#This Row],[текущий_нор]])*баллы[[#This Row],[коэффициент]]</f>
        <v>0</v>
      </c>
      <c r="R83" t="e">
        <f>баллы[[#This Row],[всего_нор]]*данные!$C$6</f>
        <v>#DIV/0!</v>
      </c>
    </row>
    <row r="84" spans="1:18" x14ac:dyDescent="0.2">
      <c r="A84">
        <v>83</v>
      </c>
      <c r="B84" t="str">
        <f>_xlfn.XLOOKUP(баллы[[#This Row],[№]],штат[№],штат[сотрудник])</f>
        <v>Кожев Заурбек Анзорович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4">
        <f>SUMIF(нор[сотрудник],"="&amp;баллы[[#This Row],[сотрудник]],нор[итого])</f>
        <v>0</v>
      </c>
      <c r="Q84">
        <f>(баллы[[#This Row],[прошлые_нор]]+баллы[[#This Row],[текущий_нор]])*баллы[[#This Row],[коэффициент]]</f>
        <v>0</v>
      </c>
      <c r="R84" t="e">
        <f>баллы[[#This Row],[всего_нор]]*данные!$C$6</f>
        <v>#DIV/0!</v>
      </c>
    </row>
    <row r="85" spans="1:18" x14ac:dyDescent="0.2">
      <c r="A85">
        <v>84</v>
      </c>
      <c r="B85" t="str">
        <f>_xlfn.XLOOKUP(баллы[[#This Row],[№]],штат[№],штат[сотрудник])</f>
        <v>Фоменко Владимир Александрович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5">
        <f>SUMIF(нор[сотрудник],"="&amp;баллы[[#This Row],[сотрудник]],нор[итого])</f>
        <v>0</v>
      </c>
      <c r="Q85">
        <f>(баллы[[#This Row],[прошлые_нор]]+баллы[[#This Row],[текущий_нор]])*баллы[[#This Row],[коэффициент]]</f>
        <v>0</v>
      </c>
      <c r="R85" t="e">
        <f>баллы[[#This Row],[всего_нор]]*данные!$C$6</f>
        <v>#DIV/0!</v>
      </c>
    </row>
    <row r="86" spans="1:18" x14ac:dyDescent="0.2">
      <c r="A86">
        <v>85</v>
      </c>
      <c r="B86" t="str">
        <f>_xlfn.XLOOKUP(баллы[[#This Row],[№]],штат[№],штат[сотрудник])</f>
        <v>Кагазежев Жираслан Валерьевич (НИЦ «Естественно научные методы в археологии, антропологии и археографии», , Заведующий НИЦ)</v>
      </c>
      <c r="O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6">
        <f>SUMIF(нор[сотрудник],"="&amp;баллы[[#This Row],[сотрудник]],нор[итого])</f>
        <v>0</v>
      </c>
      <c r="Q86">
        <f>(баллы[[#This Row],[прошлые_нор]]+баллы[[#This Row],[текущий_нор]])*баллы[[#This Row],[коэффициент]]</f>
        <v>0</v>
      </c>
      <c r="R86" t="e">
        <f>баллы[[#This Row],[всего_нор]]*данные!$C$6</f>
        <v>#DIV/0!</v>
      </c>
    </row>
    <row r="87" spans="1:18" x14ac:dyDescent="0.2">
      <c r="A87">
        <v>86</v>
      </c>
      <c r="B87" t="str">
        <f>_xlfn.XLOOKUP(баллы[[#This Row],[№]],штат[№],штат[сотрудник])</f>
        <v>Кагазежев Жираслан Валерьевич (НИЦ «Естественно научные методы в археологии, антропологии и археографии», , Ведущий научный сотрудник)</v>
      </c>
      <c r="O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7">
        <f>SUMIF(нор[сотрудник],"="&amp;баллы[[#This Row],[сотрудник]],нор[итого])</f>
        <v>0</v>
      </c>
      <c r="Q87">
        <f>(баллы[[#This Row],[прошлые_нор]]+баллы[[#This Row],[текущий_нор]])*баллы[[#This Row],[коэффициент]]</f>
        <v>0</v>
      </c>
      <c r="R87" t="e">
        <f>баллы[[#This Row],[всего_нор]]*данные!$C$6</f>
        <v>#DIV/0!</v>
      </c>
    </row>
    <row r="88" spans="1:18" x14ac:dyDescent="0.2">
      <c r="A88">
        <v>87</v>
      </c>
      <c r="B88" t="str">
        <f>_xlfn.XLOOKUP(баллы[[#This Row],[№]],штат[№],штат[сотрудник])</f>
        <v>Гукемух Ибрагим Халидович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  <c r="O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8">
        <f>SUMIF(нор[сотрудник],"="&amp;баллы[[#This Row],[сотрудник]],нор[итого])</f>
        <v>0</v>
      </c>
      <c r="Q88">
        <f>(баллы[[#This Row],[прошлые_нор]]+баллы[[#This Row],[текущий_нор]])*баллы[[#This Row],[коэффициент]]</f>
        <v>0</v>
      </c>
      <c r="R88" t="e">
        <f>баллы[[#This Row],[всего_нор]]*данные!$C$6</f>
        <v>#DIV/0!</v>
      </c>
    </row>
    <row r="89" spans="1:18" x14ac:dyDescent="0.2">
      <c r="A89">
        <v>88</v>
      </c>
      <c r="B89" t="str">
        <f>_xlfn.XLOOKUP(баллы[[#This Row],[№]],штат[№],штат[сотрудник])</f>
        <v>Демиденко Сергей Викторович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  <c r="O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9">
        <f>SUMIF(нор[сотрудник],"="&amp;баллы[[#This Row],[сотрудник]],нор[итого])</f>
        <v>0</v>
      </c>
      <c r="Q89">
        <f>(баллы[[#This Row],[прошлые_нор]]+баллы[[#This Row],[текущий_нор]])*баллы[[#This Row],[коэффициент]]</f>
        <v>0</v>
      </c>
      <c r="R89" t="e">
        <f>баллы[[#This Row],[всего_нор]]*данные!$C$6</f>
        <v>#DIV/0!</v>
      </c>
    </row>
    <row r="90" spans="1:18" x14ac:dyDescent="0.2">
      <c r="A90">
        <v>89</v>
      </c>
      <c r="B90" t="str">
        <f>_xlfn.XLOOKUP(баллы[[#This Row],[№]],штат[№],штат[сотрудник])</f>
        <v>Кадиева Анна Анатольевна (НИЦ «Естественно научные методы в археологии, антропологии и археографии», Лаборатория «Цифровые системы археологии и реконструкции», Научный сотрудник)</v>
      </c>
      <c r="O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0">
        <f>SUMIF(нор[сотрудник],"="&amp;баллы[[#This Row],[сотрудник]],нор[итого])</f>
        <v>0</v>
      </c>
      <c r="Q90">
        <f>(баллы[[#This Row],[прошлые_нор]]+баллы[[#This Row],[текущий_нор]])*баллы[[#This Row],[коэффициент]]</f>
        <v>0</v>
      </c>
      <c r="R90" t="e">
        <f>баллы[[#This Row],[всего_нор]]*данные!$C$6</f>
        <v>#DIV/0!</v>
      </c>
    </row>
    <row r="91" spans="1:18" x14ac:dyDescent="0.2">
      <c r="A91">
        <v>90</v>
      </c>
      <c r="B91" t="str">
        <f>_xlfn.XLOOKUP(баллы[[#This Row],[№]],штат[№],штат[сотрудник])</f>
        <v>Алексеенко Алексей Николаевич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1">
        <f>SUMIF(нор[сотрудник],"="&amp;баллы[[#This Row],[сотрудник]],нор[итого])</f>
        <v>0</v>
      </c>
      <c r="Q91">
        <f>(баллы[[#This Row],[прошлые_нор]]+баллы[[#This Row],[текущий_нор]])*баллы[[#This Row],[коэффициент]]</f>
        <v>0</v>
      </c>
      <c r="R91" t="e">
        <f>баллы[[#This Row],[всего_нор]]*данные!$C$6</f>
        <v>#DIV/0!</v>
      </c>
    </row>
    <row r="92" spans="1:18" x14ac:dyDescent="0.2">
      <c r="A92">
        <v>91</v>
      </c>
      <c r="B92" t="str">
        <f>_xlfn.XLOOKUP(баллы[[#This Row],[№]],штат[№],штат[сотрудник])</f>
        <v>Гончаров Серафим Анатольевич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2">
        <f>SUMIF(нор[сотрудник],"="&amp;баллы[[#This Row],[сотрудник]],нор[итого])</f>
        <v>0</v>
      </c>
      <c r="Q92">
        <f>(баллы[[#This Row],[прошлые_нор]]+баллы[[#This Row],[текущий_нор]])*баллы[[#This Row],[коэффициент]]</f>
        <v>0</v>
      </c>
      <c r="R92" t="e">
        <f>баллы[[#This Row],[всего_нор]]*данные!$C$6</f>
        <v>#DIV/0!</v>
      </c>
    </row>
    <row r="93" spans="1:18" x14ac:dyDescent="0.2">
      <c r="A93">
        <v>92</v>
      </c>
      <c r="B93" t="str">
        <f>_xlfn.XLOOKUP(баллы[[#This Row],[№]],штат[№],штат[сотрудник])</f>
        <v>Загазежев Тимур Русланович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3">
        <f>SUMIF(нор[сотрудник],"="&amp;баллы[[#This Row],[сотрудник]],нор[итого])</f>
        <v>0</v>
      </c>
      <c r="Q93">
        <f>(баллы[[#This Row],[прошлые_нор]]+баллы[[#This Row],[текущий_нор]])*баллы[[#This Row],[коэффициент]]</f>
        <v>0</v>
      </c>
      <c r="R93" t="e">
        <f>баллы[[#This Row],[всего_нор]]*данные!$C$6</f>
        <v>#DIV/0!</v>
      </c>
    </row>
    <row r="94" spans="1:18" x14ac:dyDescent="0.2">
      <c r="A94">
        <v>93</v>
      </c>
      <c r="B94" t="str">
        <f>_xlfn.XLOOKUP(баллы[[#This Row],[№]],штат[№],штат[сотрудник])</f>
        <v>Тенгизова Лаура Альбердовна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4">
        <f>SUMIF(нор[сотрудник],"="&amp;баллы[[#This Row],[сотрудник]],нор[итого])</f>
        <v>0</v>
      </c>
      <c r="Q94">
        <f>(баллы[[#This Row],[прошлые_нор]]+баллы[[#This Row],[текущий_нор]])*баллы[[#This Row],[коэффициент]]</f>
        <v>0</v>
      </c>
      <c r="R94" t="e">
        <f>баллы[[#This Row],[всего_нор]]*данные!$C$6</f>
        <v>#DIV/0!</v>
      </c>
    </row>
    <row r="95" spans="1:18" x14ac:dyDescent="0.2">
      <c r="A95">
        <v>94</v>
      </c>
      <c r="B95" t="str">
        <f>_xlfn.XLOOKUP(баллы[[#This Row],[№]],штат[№],штат[сотрудник])</f>
        <v>Яганова Зарема Эдуардовна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5">
        <f>SUMIF(нор[сотрудник],"="&amp;баллы[[#This Row],[сотрудник]],нор[итого])</f>
        <v>0</v>
      </c>
      <c r="Q95">
        <f>(баллы[[#This Row],[прошлые_нор]]+баллы[[#This Row],[текущий_нор]])*баллы[[#This Row],[коэффициент]]</f>
        <v>0</v>
      </c>
      <c r="R95" t="e">
        <f>баллы[[#This Row],[всего_нор]]*данные!$C$6</f>
        <v>#DIV/0!</v>
      </c>
    </row>
    <row r="96" spans="1:18" x14ac:dyDescent="0.2">
      <c r="A96">
        <v>95</v>
      </c>
      <c r="B96" t="str">
        <f>_xlfn.XLOOKUP(баллы[[#This Row],[№]],штат[№],штат[сотрудник])</f>
        <v>Карданов Кантемир Александрович (НИЦ «Естественно научные методы в археологии, антропологии и археографии», Лаборатория «Цифровые системы археологии и реконструкции», Стажер-исследователь)</v>
      </c>
      <c r="O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6">
        <f>SUMIF(нор[сотрудник],"="&amp;баллы[[#This Row],[сотрудник]],нор[итого])</f>
        <v>0</v>
      </c>
      <c r="Q96">
        <f>(баллы[[#This Row],[прошлые_нор]]+баллы[[#This Row],[текущий_нор]])*баллы[[#This Row],[коэффициент]]</f>
        <v>0</v>
      </c>
      <c r="R96" t="e">
        <f>баллы[[#This Row],[всего_нор]]*данные!$C$6</f>
        <v>#DIV/0!</v>
      </c>
    </row>
    <row r="97" spans="1:18" x14ac:dyDescent="0.2">
      <c r="A97">
        <v>96</v>
      </c>
      <c r="B97" t="str">
        <f>_xlfn.XLOOKUP(баллы[[#This Row],[№]],штат[№],штат[сотрудник])</f>
        <v xml:space="preserve"> (НИЦ «Естественно научные методы в археологии, антропологии и археографии», Лаборатория «Историческая генетика и палеоантропология», Заведующий лабораторией)</v>
      </c>
      <c r="O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7">
        <f>SUMIF(нор[сотрудник],"="&amp;баллы[[#This Row],[сотрудник]],нор[итого])</f>
        <v>0</v>
      </c>
      <c r="Q97">
        <f>(баллы[[#This Row],[прошлые_нор]]+баллы[[#This Row],[текущий_нор]])*баллы[[#This Row],[коэффициент]]</f>
        <v>0</v>
      </c>
      <c r="R97" t="e">
        <f>баллы[[#This Row],[всего_нор]]*данные!$C$6</f>
        <v>#DIV/0!</v>
      </c>
    </row>
    <row r="98" spans="1:18" x14ac:dyDescent="0.2">
      <c r="A98">
        <v>97</v>
      </c>
      <c r="B98" t="str">
        <f>_xlfn.XLOOKUP(баллы[[#This Row],[№]],штат[№],штат[сотрудник])</f>
        <v>Бекулов Синар Хазритович (НИЦ «Естественно научные методы в археологии, антропологии и археографии», Лаборатория «Историческая генетика и палеоантропология», Младший научный сотрудник)</v>
      </c>
      <c r="O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8">
        <f>SUMIF(нор[сотрудник],"="&amp;баллы[[#This Row],[сотрудник]],нор[итого])</f>
        <v>0</v>
      </c>
      <c r="Q98">
        <f>(баллы[[#This Row],[прошлые_нор]]+баллы[[#This Row],[текущий_нор]])*баллы[[#This Row],[коэффициент]]</f>
        <v>0</v>
      </c>
      <c r="R98" t="e">
        <f>баллы[[#This Row],[всего_нор]]*данные!$C$6</f>
        <v>#DIV/0!</v>
      </c>
    </row>
    <row r="99" spans="1:18" x14ac:dyDescent="0.2">
      <c r="A99">
        <v>98</v>
      </c>
      <c r="B99" t="str">
        <f>_xlfn.XLOOKUP(баллы[[#This Row],[№]],штат[№],штат[сотрудник])</f>
        <v>Нагоева Лаура Альбердовна (НИЦ «Естественно научные методы в археологии, антропологии и археографии», Лаборатория «Цифровая палеография», Заведующая лабораторией)</v>
      </c>
      <c r="O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9">
        <f>SUMIF(нор[сотрудник],"="&amp;баллы[[#This Row],[сотрудник]],нор[итого])</f>
        <v>0</v>
      </c>
      <c r="Q99">
        <f>(баллы[[#This Row],[прошлые_нор]]+баллы[[#This Row],[текущий_нор]])*баллы[[#This Row],[коэффициент]]</f>
        <v>0</v>
      </c>
      <c r="R99" t="e">
        <f>баллы[[#This Row],[всего_нор]]*данные!$C$6</f>
        <v>#DIV/0!</v>
      </c>
    </row>
    <row r="100" spans="1:18" x14ac:dyDescent="0.2">
      <c r="A100">
        <v>99</v>
      </c>
      <c r="B100" t="str">
        <f>_xlfn.XLOOKUP(баллы[[#This Row],[№]],штат[№],штат[сотрудник])</f>
        <v>Кузьминов Петр Абрамович (НИЦ «Естественно научные методы в археологии, антропологии и археографии», Лаборатория «Цифровая палеография», Ведущий научный сотрудник)</v>
      </c>
      <c r="O1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0">
        <f>SUMIF(нор[сотрудник],"="&amp;баллы[[#This Row],[сотрудник]],нор[итого])</f>
        <v>0</v>
      </c>
      <c r="Q100">
        <f>(баллы[[#This Row],[прошлые_нор]]+баллы[[#This Row],[текущий_нор]])*баллы[[#This Row],[коэффициент]]</f>
        <v>0</v>
      </c>
      <c r="R100" t="e">
        <f>баллы[[#This Row],[всего_нор]]*данные!$C$6</f>
        <v>#DIV/0!</v>
      </c>
    </row>
    <row r="101" spans="1:18" x14ac:dyDescent="0.2">
      <c r="A101">
        <v>100</v>
      </c>
      <c r="B101" t="str">
        <f>_xlfn.XLOOKUP(баллы[[#This Row],[№]],штат[№],штат[сотрудник])</f>
        <v>Журтова Анжела Ариковна (НИЦ «Естественно научные методы в археологии, антропологии и археографии», Лаборатория «Цифровая палеография», Старший научный сотрудник)</v>
      </c>
      <c r="O1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1">
        <f>SUMIF(нор[сотрудник],"="&amp;баллы[[#This Row],[сотрудник]],нор[итого])</f>
        <v>0</v>
      </c>
      <c r="Q101">
        <f>(баллы[[#This Row],[прошлые_нор]]+баллы[[#This Row],[текущий_нор]])*баллы[[#This Row],[коэффициент]]</f>
        <v>0</v>
      </c>
      <c r="R101" t="e">
        <f>баллы[[#This Row],[всего_нор]]*данные!$C$6</f>
        <v>#DIV/0!</v>
      </c>
    </row>
    <row r="102" spans="1:18" x14ac:dyDescent="0.2">
      <c r="A102">
        <v>101</v>
      </c>
      <c r="B102" t="str">
        <f>_xlfn.XLOOKUP(баллы[[#This Row],[№]],штат[№],штат[сотрудник])</f>
        <v>Нагоева Лаура Альбердовна (НИЦ «Естественно научные методы в археологии, антропологии и археографии», Лаборатория «Цифровая палеография», Научный сотрудник)</v>
      </c>
      <c r="O10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2">
        <f>SUMIF(нор[сотрудник],"="&amp;баллы[[#This Row],[сотрудник]],нор[итого])</f>
        <v>0</v>
      </c>
      <c r="Q102">
        <f>(баллы[[#This Row],[прошлые_нор]]+баллы[[#This Row],[текущий_нор]])*баллы[[#This Row],[коэффициент]]</f>
        <v>0</v>
      </c>
      <c r="R102" t="e">
        <f>баллы[[#This Row],[всего_нор]]*данные!$C$6</f>
        <v>#DIV/0!</v>
      </c>
    </row>
    <row r="103" spans="1:18" x14ac:dyDescent="0.2">
      <c r="A103">
        <v>102</v>
      </c>
      <c r="B103" t="str">
        <f>_xlfn.XLOOKUP(баллы[[#This Row],[№]],штат[№],штат[сотрудник])</f>
        <v>Новичихин Андрей Михайлович (НИЦ «Естественно научные методы в археологии, антропологии и археографии», Лаборатория «Цифровая палеография», Научный сотрудник)</v>
      </c>
      <c r="O10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3">
        <f>SUMIF(нор[сотрудник],"="&amp;баллы[[#This Row],[сотрудник]],нор[итого])</f>
        <v>0</v>
      </c>
      <c r="Q103">
        <f>(баллы[[#This Row],[прошлые_нор]]+баллы[[#This Row],[текущий_нор]])*баллы[[#This Row],[коэффициент]]</f>
        <v>0</v>
      </c>
      <c r="R103" t="e">
        <f>баллы[[#This Row],[всего_нор]]*данные!$C$6</f>
        <v>#DIV/0!</v>
      </c>
    </row>
    <row r="104" spans="1:18" x14ac:dyDescent="0.2">
      <c r="A104">
        <v>103</v>
      </c>
      <c r="B104" t="str">
        <f>_xlfn.XLOOKUP(баллы[[#This Row],[№]],штат[№],штат[сотрудник])</f>
        <v>Тахушева Инна Сарабиевна (НИЦ «Естественно научные методы в археологии, антропологии и археографии», Лаборатория «Цифровая палеография», Научный сотрудник)</v>
      </c>
      <c r="O10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4">
        <f>SUMIF(нор[сотрудник],"="&amp;баллы[[#This Row],[сотрудник]],нор[итого])</f>
        <v>0</v>
      </c>
      <c r="Q104">
        <f>(баллы[[#This Row],[прошлые_нор]]+баллы[[#This Row],[текущий_нор]])*баллы[[#This Row],[коэффициент]]</f>
        <v>0</v>
      </c>
      <c r="R104" t="e">
        <f>баллы[[#This Row],[всего_нор]]*данные!$C$6</f>
        <v>#DIV/0!</v>
      </c>
    </row>
    <row r="105" spans="1:18" x14ac:dyDescent="0.2">
      <c r="A105">
        <v>104</v>
      </c>
      <c r="B105" t="str">
        <f>_xlfn.XLOOKUP(баллы[[#This Row],[№]],штат[№],штат[сотрудник])</f>
        <v>Хаширов Аскер Владиславович (НИЦ «Естественно научные методы в археологии, антропологии и археографии», Лаборатория «Цифровая палеография», Научный сотрудник)</v>
      </c>
      <c r="O10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5">
        <f>SUMIF(нор[сотрудник],"="&amp;баллы[[#This Row],[сотрудник]],нор[итого])</f>
        <v>0</v>
      </c>
      <c r="Q105">
        <f>(баллы[[#This Row],[прошлые_нор]]+баллы[[#This Row],[текущий_нор]])*баллы[[#This Row],[коэффициент]]</f>
        <v>0</v>
      </c>
      <c r="R105" t="e">
        <f>баллы[[#This Row],[всего_нор]]*данные!$C$6</f>
        <v>#DIV/0!</v>
      </c>
    </row>
    <row r="106" spans="1:18" x14ac:dyDescent="0.2">
      <c r="A106">
        <v>105</v>
      </c>
      <c r="B106" t="str">
        <f>_xlfn.XLOOKUP(баллы[[#This Row],[№]],штат[№],штат[сотрудник])</f>
        <v>Барчо Рустам Азметович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  <c r="O10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6">
        <f>SUMIF(нор[сотрудник],"="&amp;баллы[[#This Row],[сотрудник]],нор[итого])</f>
        <v>0</v>
      </c>
      <c r="Q106">
        <f>(баллы[[#This Row],[прошлые_нор]]+баллы[[#This Row],[текущий_нор]])*баллы[[#This Row],[коэффициент]]</f>
        <v>0</v>
      </c>
      <c r="R106" t="e">
        <f>баллы[[#This Row],[всего_нор]]*данные!$C$6</f>
        <v>#DIV/0!</v>
      </c>
    </row>
    <row r="107" spans="1:18" x14ac:dyDescent="0.2">
      <c r="A107">
        <v>106</v>
      </c>
      <c r="B107" t="str">
        <f>_xlfn.XLOOKUP(баллы[[#This Row],[№]],штат[№],штат[сотрудник])</f>
        <v>Вороков Анзор Кушумузукович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  <c r="O10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7">
        <f>SUMIF(нор[сотрудник],"="&amp;баллы[[#This Row],[сотрудник]],нор[итого])</f>
        <v>0</v>
      </c>
      <c r="Q107">
        <f>(баллы[[#This Row],[прошлые_нор]]+баллы[[#This Row],[текущий_нор]])*баллы[[#This Row],[коэффициент]]</f>
        <v>0</v>
      </c>
      <c r="R107" t="e">
        <f>баллы[[#This Row],[всего_нор]]*данные!$C$6</f>
        <v>#DIV/0!</v>
      </c>
    </row>
    <row r="108" spans="1:18" x14ac:dyDescent="0.2">
      <c r="A108">
        <v>107</v>
      </c>
      <c r="B108" t="str">
        <f>_xlfn.XLOOKUP(баллы[[#This Row],[№]],штат[№],штат[сотрудник])</f>
        <v>Шаов Азамат Русланович (НИЦ «Естественно научные методы в археологии, антропологии и археографии», , Научный сотрудник)</v>
      </c>
      <c r="O10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8">
        <f>SUMIF(нор[сотрудник],"="&amp;баллы[[#This Row],[сотрудник]],нор[итого])</f>
        <v>0</v>
      </c>
      <c r="Q108">
        <f>(баллы[[#This Row],[прошлые_нор]]+баллы[[#This Row],[текущий_нор]])*баллы[[#This Row],[коэффициент]]</f>
        <v>0</v>
      </c>
      <c r="R108" t="e">
        <f>баллы[[#This Row],[всего_нор]]*данные!$C$6</f>
        <v>#DIV/0!</v>
      </c>
    </row>
    <row r="109" spans="1:18" x14ac:dyDescent="0.2">
      <c r="A109">
        <v>108</v>
      </c>
      <c r="B109" t="str">
        <f>_xlfn.XLOOKUP(баллы[[#This Row],[№]],штат[№],штат[сотрудник])</f>
        <v>Макоева Дана Гисовна (НИЦ "Интеллектуальные филологические системы", , Заведующий НИЦ)</v>
      </c>
      <c r="O10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9">
        <f>SUMIF(нор[сотрудник],"="&amp;баллы[[#This Row],[сотрудник]],нор[итого])</f>
        <v>0</v>
      </c>
      <c r="Q109">
        <f>(баллы[[#This Row],[прошлые_нор]]+баллы[[#This Row],[текущий_нор]])*баллы[[#This Row],[коэффициент]]</f>
        <v>0</v>
      </c>
      <c r="R109" t="e">
        <f>баллы[[#This Row],[всего_нор]]*данные!$C$6</f>
        <v>#DIV/0!</v>
      </c>
    </row>
    <row r="110" spans="1:18" x14ac:dyDescent="0.2">
      <c r="A110">
        <v>109</v>
      </c>
      <c r="B110" t="str">
        <f>_xlfn.XLOOKUP(баллы[[#This Row],[№]],штат[№],штат[сотрудник])</f>
        <v>Бозиев Альберд Тахирович (НИЦ "Интеллектуальные филологические системы", Лаборатория «Системы машинного перевода», Заведующий лабораторией)</v>
      </c>
      <c r="O1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0">
        <f>SUMIF(нор[сотрудник],"="&amp;баллы[[#This Row],[сотрудник]],нор[итого])</f>
        <v>0</v>
      </c>
      <c r="Q110">
        <f>(баллы[[#This Row],[прошлые_нор]]+баллы[[#This Row],[текущий_нор]])*баллы[[#This Row],[коэффициент]]</f>
        <v>0</v>
      </c>
      <c r="R110" t="e">
        <f>баллы[[#This Row],[всего_нор]]*данные!$C$6</f>
        <v>#DIV/0!</v>
      </c>
    </row>
    <row r="111" spans="1:18" x14ac:dyDescent="0.2">
      <c r="A111">
        <v>110</v>
      </c>
      <c r="B111" t="str">
        <f>_xlfn.XLOOKUP(баллы[[#This Row],[№]],штат[№],штат[сотрудник])</f>
        <v>Макоева Дана Гисовна (НИЦ "Интеллектуальные филологические системы", Лаборатория «Системы машинного перевода», Научный сотрудник)</v>
      </c>
      <c r="O1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1">
        <f>SUMIF(нор[сотрудник],"="&amp;баллы[[#This Row],[сотрудник]],нор[итого])</f>
        <v>0</v>
      </c>
      <c r="Q111">
        <f>(баллы[[#This Row],[прошлые_нор]]+баллы[[#This Row],[текущий_нор]])*баллы[[#This Row],[коэффициент]]</f>
        <v>0</v>
      </c>
      <c r="R111" t="e">
        <f>баллы[[#This Row],[всего_нор]]*данные!$C$6</f>
        <v>#DIV/0!</v>
      </c>
    </row>
    <row r="112" spans="1:18" x14ac:dyDescent="0.2">
      <c r="A112">
        <v>111</v>
      </c>
      <c r="B112" t="str">
        <f>_xlfn.XLOOKUP(баллы[[#This Row],[№]],штат[№],штат[сотрудник])</f>
        <v>Дадов Адам Залимович (НИЦ "Интеллектуальные филологические системы", Лаборатория «Системы машинного перевода», Младший научный сотрудник)</v>
      </c>
      <c r="O1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2">
        <f>SUMIF(нор[сотрудник],"="&amp;баллы[[#This Row],[сотрудник]],нор[итого])</f>
        <v>0</v>
      </c>
      <c r="Q112">
        <f>(баллы[[#This Row],[прошлые_нор]]+баллы[[#This Row],[текущий_нор]])*баллы[[#This Row],[коэффициент]]</f>
        <v>0</v>
      </c>
      <c r="R112" t="e">
        <f>баллы[[#This Row],[всего_нор]]*данные!$C$6</f>
        <v>#DIV/0!</v>
      </c>
    </row>
    <row r="113" spans="1:18" x14ac:dyDescent="0.2">
      <c r="A113">
        <v>112</v>
      </c>
      <c r="B113" t="str">
        <f>_xlfn.XLOOKUP(баллы[[#This Row],[№]],штат[№],штат[сотрудник])</f>
        <v>Джанкылыч Аднян (НИЦ "Интеллектуальные филологические системы", Лаборатория «Системы машинного перевода», Младший научный сотрудник)</v>
      </c>
      <c r="O1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3">
        <f>SUMIF(нор[сотрудник],"="&amp;баллы[[#This Row],[сотрудник]],нор[итого])</f>
        <v>0</v>
      </c>
      <c r="Q113">
        <f>(баллы[[#This Row],[прошлые_нор]]+баллы[[#This Row],[текущий_нор]])*баллы[[#This Row],[коэффициент]]</f>
        <v>0</v>
      </c>
      <c r="R113" t="e">
        <f>баллы[[#This Row],[всего_нор]]*данные!$C$6</f>
        <v>#DIV/0!</v>
      </c>
    </row>
    <row r="114" spans="1:18" x14ac:dyDescent="0.2">
      <c r="A114">
        <v>113</v>
      </c>
      <c r="B114" t="str">
        <f>_xlfn.XLOOKUP(баллы[[#This Row],[№]],штат[№],штат[сотрудник])</f>
        <v>Сабанова Агнесса Заурбиевна (НИЦ "Интеллектуальные филологические системы", Лаборатория «Системы машинного перевода», Младший научный сотрудник)</v>
      </c>
      <c r="O1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4">
        <f>SUMIF(нор[сотрудник],"="&amp;баллы[[#This Row],[сотрудник]],нор[итого])</f>
        <v>0</v>
      </c>
      <c r="Q114">
        <f>(баллы[[#This Row],[прошлые_нор]]+баллы[[#This Row],[текущий_нор]])*баллы[[#This Row],[коэффициент]]</f>
        <v>0</v>
      </c>
      <c r="R114" t="e">
        <f>баллы[[#This Row],[всего_нор]]*данные!$C$6</f>
        <v>#DIV/0!</v>
      </c>
    </row>
    <row r="115" spans="1:18" x14ac:dyDescent="0.2">
      <c r="A115">
        <v>114</v>
      </c>
      <c r="B115" t="str">
        <f>_xlfn.XLOOKUP(баллы[[#This Row],[№]],штат[№],штат[сотрудник])</f>
        <v>Энес Ахмед Зюлфикар (НИЦ "Интеллектуальные филологические системы", Лаборатория «Системы машинного перевода», Стажер-исследователь)</v>
      </c>
      <c r="O1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5">
        <f>SUMIF(нор[сотрудник],"="&amp;баллы[[#This Row],[сотрудник]],нор[итого])</f>
        <v>0</v>
      </c>
      <c r="Q115">
        <f>(баллы[[#This Row],[прошлые_нор]]+баллы[[#This Row],[текущий_нор]])*баллы[[#This Row],[коэффициент]]</f>
        <v>0</v>
      </c>
      <c r="R115" t="e">
        <f>баллы[[#This Row],[всего_нор]]*данные!$C$6</f>
        <v>#DIV/0!</v>
      </c>
    </row>
    <row r="116" spans="1:18" x14ac:dyDescent="0.2">
      <c r="A116">
        <v>115</v>
      </c>
      <c r="B116" t="str">
        <f>_xlfn.XLOOKUP(баллы[[#This Row],[№]],штат[№],штат[сотрудник])</f>
        <v>Лютикова Лариса Адольфовна (НИЦ "Интеллектуальные филологические системы", Лаборатория «Персонализированные лингвистические обучающие системы», Заведующий лабораторией)</v>
      </c>
      <c r="O1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6">
        <f>SUMIF(нор[сотрудник],"="&amp;баллы[[#This Row],[сотрудник]],нор[итого])</f>
        <v>0</v>
      </c>
      <c r="Q116">
        <f>(баллы[[#This Row],[прошлые_нор]]+баллы[[#This Row],[текущий_нор]])*баллы[[#This Row],[коэффициент]]</f>
        <v>0</v>
      </c>
      <c r="R116" t="e">
        <f>баллы[[#This Row],[всего_нор]]*данные!$C$6</f>
        <v>#DIV/0!</v>
      </c>
    </row>
    <row r="117" spans="1:18" x14ac:dyDescent="0.2">
      <c r="A117">
        <v>116</v>
      </c>
      <c r="B117" t="str">
        <f>_xlfn.XLOOKUP(баллы[[#This Row],[№]],штат[№],штат[сотрудник])</f>
        <v>Улаков Махти Зейтунович (НИЦ "Интеллектуальные филологические системы", Лаборатория «Персонализированные лингвистические обучающие системы», Главный научный сотрудник)</v>
      </c>
      <c r="O1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7">
        <f>SUMIF(нор[сотрудник],"="&amp;баллы[[#This Row],[сотрудник]],нор[итого])</f>
        <v>0</v>
      </c>
      <c r="Q117">
        <f>(баллы[[#This Row],[прошлые_нор]]+баллы[[#This Row],[текущий_нор]])*баллы[[#This Row],[коэффициент]]</f>
        <v>0</v>
      </c>
      <c r="R117" t="e">
        <f>баллы[[#This Row],[всего_нор]]*данные!$C$6</f>
        <v>#DIV/0!</v>
      </c>
    </row>
    <row r="118" spans="1:18" x14ac:dyDescent="0.2">
      <c r="A118">
        <v>117</v>
      </c>
      <c r="B118" t="str">
        <f>_xlfn.XLOOKUP(баллы[[#This Row],[№]],штат[№],штат[сотрудник])</f>
        <v>Толгуров Тахир Зейтунович (НИЦ "Интеллектуальные филологические системы", Лаборатория «Персонализированные лингвистические обучающие системы», Ведущий научный сотрудник)</v>
      </c>
      <c r="O1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8">
        <f>SUMIF(нор[сотрудник],"="&amp;баллы[[#This Row],[сотрудник]],нор[итого])</f>
        <v>0</v>
      </c>
      <c r="Q118">
        <f>(баллы[[#This Row],[прошлые_нор]]+баллы[[#This Row],[текущий_нор]])*баллы[[#This Row],[коэффициент]]</f>
        <v>0</v>
      </c>
      <c r="R118" t="e">
        <f>баллы[[#This Row],[всего_нор]]*данные!$C$6</f>
        <v>#DIV/0!</v>
      </c>
    </row>
    <row r="119" spans="1:18" x14ac:dyDescent="0.2">
      <c r="A119">
        <v>118</v>
      </c>
      <c r="B119" t="str">
        <f>_xlfn.XLOOKUP(баллы[[#This Row],[№]],штат[№],штат[сотрудник])</f>
        <v>Тенгизова Лаура Альбердовна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  <c r="O1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9">
        <f>SUMIF(нор[сотрудник],"="&amp;баллы[[#This Row],[сотрудник]],нор[итого])</f>
        <v>0</v>
      </c>
      <c r="Q119">
        <f>(баллы[[#This Row],[прошлые_нор]]+баллы[[#This Row],[текущий_нор]])*баллы[[#This Row],[коэффициент]]</f>
        <v>0</v>
      </c>
      <c r="R119" t="e">
        <f>баллы[[#This Row],[всего_нор]]*данные!$C$6</f>
        <v>#DIV/0!</v>
      </c>
    </row>
    <row r="120" spans="1:18" x14ac:dyDescent="0.2">
      <c r="A120">
        <v>119</v>
      </c>
      <c r="B120" t="str">
        <f>_xlfn.XLOOKUP(баллы[[#This Row],[№]],штат[№],штат[сотрудник])</f>
        <v>Хацукова Рая Алгериевна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  <c r="O1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0">
        <f>SUMIF(нор[сотрудник],"="&amp;баллы[[#This Row],[сотрудник]],нор[итого])</f>
        <v>0</v>
      </c>
      <c r="Q120">
        <f>(баллы[[#This Row],[прошлые_нор]]+баллы[[#This Row],[текущий_нор]])*баллы[[#This Row],[коэффициент]]</f>
        <v>0</v>
      </c>
      <c r="R120" t="e">
        <f>баллы[[#This Row],[всего_нор]]*данные!$C$6</f>
        <v>#DIV/0!</v>
      </c>
    </row>
    <row r="121" spans="1:18" x14ac:dyDescent="0.2">
      <c r="A121">
        <v>120</v>
      </c>
      <c r="B121" t="str">
        <f>_xlfn.XLOOKUP(баллы[[#This Row],[№]],штат[№],штат[сотрудник])</f>
        <v>Кюль Елена Владимировна  (Центр географических исследований, , Заведующий НИЦ)</v>
      </c>
      <c r="O1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1">
        <f>SUMIF(нор[сотрудник],"="&amp;баллы[[#This Row],[сотрудник]],нор[итого])</f>
        <v>0</v>
      </c>
      <c r="Q121">
        <f>(баллы[[#This Row],[прошлые_нор]]+баллы[[#This Row],[текущий_нор]])*баллы[[#This Row],[коэффициент]]</f>
        <v>0</v>
      </c>
      <c r="R121" t="e">
        <f>баллы[[#This Row],[всего_нор]]*данные!$C$6</f>
        <v>#DIV/0!</v>
      </c>
    </row>
    <row r="122" spans="1:18" x14ac:dyDescent="0.2">
      <c r="A122">
        <v>121</v>
      </c>
      <c r="B122" t="str">
        <f>_xlfn.XLOOKUP(баллы[[#This Row],[№]],штат[№],штат[сотрудник])</f>
        <v>Кюль Елена Владимировна  (Центр географических исследований, , Ведущий научный сотрудник)</v>
      </c>
      <c r="O1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2">
        <f>SUMIF(нор[сотрудник],"="&amp;баллы[[#This Row],[сотрудник]],нор[итого])</f>
        <v>0</v>
      </c>
      <c r="Q122">
        <f>(баллы[[#This Row],[прошлые_нор]]+баллы[[#This Row],[текущий_нор]])*баллы[[#This Row],[коэффициент]]</f>
        <v>0</v>
      </c>
      <c r="R122" t="e">
        <f>баллы[[#This Row],[всего_нор]]*данные!$C$6</f>
        <v>#DIV/0!</v>
      </c>
    </row>
    <row r="123" spans="1:18" x14ac:dyDescent="0.2">
      <c r="A123">
        <v>122</v>
      </c>
      <c r="B123" t="str">
        <f>_xlfn.XLOOKUP(баллы[[#This Row],[№]],штат[№],штат[сотрудник])</f>
        <v>Корчагина Елена Александровна (Центр географических исследований, Лаборатория "Опасные природные и антропогенные процессы" , Заведующий лабораторией)</v>
      </c>
      <c r="O1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3">
        <f>SUMIF(нор[сотрудник],"="&amp;баллы[[#This Row],[сотрудник]],нор[итого])</f>
        <v>0</v>
      </c>
      <c r="Q123">
        <f>(баллы[[#This Row],[прошлые_нор]]+баллы[[#This Row],[текущий_нор]])*баллы[[#This Row],[коэффициент]]</f>
        <v>0</v>
      </c>
      <c r="R123" t="e">
        <f>баллы[[#This Row],[всего_нор]]*данные!$C$6</f>
        <v>#DIV/0!</v>
      </c>
    </row>
    <row r="124" spans="1:18" x14ac:dyDescent="0.2">
      <c r="A124">
        <v>123</v>
      </c>
      <c r="B124" t="str">
        <f>_xlfn.XLOOKUP(баллы[[#This Row],[№]],штат[№],штат[сотрудник])</f>
        <v>Атаев Загир Вагитович (Центр географических исследований, Лаборатория "Опасные природные и антропогенные процессы" , Ведущий научный сотрудник)</v>
      </c>
      <c r="O1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4">
        <f>SUMIF(нор[сотрудник],"="&amp;баллы[[#This Row],[сотрудник]],нор[итого])</f>
        <v>0</v>
      </c>
      <c r="Q124">
        <f>(баллы[[#This Row],[прошлые_нор]]+баллы[[#This Row],[текущий_нор]])*баллы[[#This Row],[коэффициент]]</f>
        <v>0</v>
      </c>
      <c r="R124" t="e">
        <f>баллы[[#This Row],[всего_нор]]*данные!$C$6</f>
        <v>#DIV/0!</v>
      </c>
    </row>
    <row r="125" spans="1:18" x14ac:dyDescent="0.2">
      <c r="A125">
        <v>124</v>
      </c>
      <c r="B125" t="str">
        <f>_xlfn.XLOOKUP(баллы[[#This Row],[№]],штат[№],штат[сотрудник])</f>
        <v>Боброва Дарья Андреевна (Центр географических исследований, Лаборатория "Опасные природные и антропогенные процессы" , Старший научный сотрудник)</v>
      </c>
      <c r="O1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5">
        <f>SUMIF(нор[сотрудник],"="&amp;баллы[[#This Row],[сотрудник]],нор[итого])</f>
        <v>0</v>
      </c>
      <c r="Q125">
        <f>(баллы[[#This Row],[прошлые_нор]]+баллы[[#This Row],[текущий_нор]])*баллы[[#This Row],[коэффициент]]</f>
        <v>0</v>
      </c>
      <c r="R125" t="e">
        <f>баллы[[#This Row],[всего_нор]]*данные!$C$6</f>
        <v>#DIV/0!</v>
      </c>
    </row>
    <row r="126" spans="1:18" x14ac:dyDescent="0.2">
      <c r="A126">
        <v>125</v>
      </c>
      <c r="B126" t="str">
        <f>_xlfn.XLOOKUP(баллы[[#This Row],[№]],штат[№],штат[сотрудник])</f>
        <v>Гузиев Хусейн Юсупович (Центр географических исследований, Лаборатория "Опасные природные и антропогенные процессы" , Старший научный сотрудник)</v>
      </c>
      <c r="O1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6">
        <f>SUMIF(нор[сотрудник],"="&amp;баллы[[#This Row],[сотрудник]],нор[итого])</f>
        <v>0</v>
      </c>
      <c r="Q126">
        <f>(баллы[[#This Row],[прошлые_нор]]+баллы[[#This Row],[текущий_нор]])*баллы[[#This Row],[коэффициент]]</f>
        <v>0</v>
      </c>
      <c r="R126" t="e">
        <f>баллы[[#This Row],[всего_нор]]*данные!$C$6</f>
        <v>#DIV/0!</v>
      </c>
    </row>
    <row r="127" spans="1:18" x14ac:dyDescent="0.2">
      <c r="A127">
        <v>126</v>
      </c>
      <c r="B127" t="str">
        <f>_xlfn.XLOOKUP(баллы[[#This Row],[№]],штат[№],штат[сотрудник])</f>
        <v>Дреева Фатима Робертовна (Центр географических исследований, Лаборатория "Опасные природные и антропогенные процессы" , Старший научный сотрудник)</v>
      </c>
      <c r="O1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7">
        <f>SUMIF(нор[сотрудник],"="&amp;баллы[[#This Row],[сотрудник]],нор[итого])</f>
        <v>0</v>
      </c>
      <c r="Q127">
        <f>(баллы[[#This Row],[прошлые_нор]]+баллы[[#This Row],[текущий_нор]])*баллы[[#This Row],[коэффициент]]</f>
        <v>0</v>
      </c>
      <c r="R127" t="e">
        <f>баллы[[#This Row],[всего_нор]]*данные!$C$6</f>
        <v>#DIV/0!</v>
      </c>
    </row>
    <row r="128" spans="1:18" x14ac:dyDescent="0.2">
      <c r="A128">
        <v>127</v>
      </c>
      <c r="B128" t="str">
        <f>_xlfn.XLOOKUP(баллы[[#This Row],[№]],штат[№],штат[сотрудник])</f>
        <v>Корчагина Елена Александровна (Центр географических исследований, Лаборатория "Опасные природные и антропогенные процессы" , Старший научный сотрудник)</v>
      </c>
      <c r="O1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8">
        <f>SUMIF(нор[сотрудник],"="&amp;баллы[[#This Row],[сотрудник]],нор[итого])</f>
        <v>0</v>
      </c>
      <c r="Q128">
        <f>(баллы[[#This Row],[прошлые_нор]]+баллы[[#This Row],[текущий_нор]])*баллы[[#This Row],[коэффициент]]</f>
        <v>0</v>
      </c>
      <c r="R128" t="e">
        <f>баллы[[#This Row],[всего_нор]]*данные!$C$6</f>
        <v>#DIV/0!</v>
      </c>
    </row>
    <row r="129" spans="1:18" x14ac:dyDescent="0.2">
      <c r="A129">
        <v>128</v>
      </c>
      <c r="B129" t="str">
        <f>_xlfn.XLOOKUP(баллы[[#This Row],[№]],штат[№],штат[сотрудник])</f>
        <v>Джаппуев Дахир Ратминович (Центр географических исследований, Лаборатория "Опасные природные и антропогенные процессы" , Научный сотрудник)</v>
      </c>
      <c r="O1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9">
        <f>SUMIF(нор[сотрудник],"="&amp;баллы[[#This Row],[сотрудник]],нор[итого])</f>
        <v>0</v>
      </c>
      <c r="Q129">
        <f>(баллы[[#This Row],[прошлые_нор]]+баллы[[#This Row],[текущий_нор]])*баллы[[#This Row],[коэффициент]]</f>
        <v>0</v>
      </c>
      <c r="R129" t="e">
        <f>баллы[[#This Row],[всего_нор]]*данные!$C$6</f>
        <v>#DIV/0!</v>
      </c>
    </row>
    <row r="130" spans="1:18" x14ac:dyDescent="0.2">
      <c r="A130">
        <v>129</v>
      </c>
      <c r="B130" t="str">
        <f>_xlfn.XLOOKUP(баллы[[#This Row],[№]],штат[№],штат[сотрудник])</f>
        <v>Керимов Ахмат Азретович (Центр географических исследований, Лаборатория "Опасные природные и антропогенные процессы" , Научный сотрудник)</v>
      </c>
      <c r="O1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0">
        <f>SUMIF(нор[сотрудник],"="&amp;баллы[[#This Row],[сотрудник]],нор[итого])</f>
        <v>0</v>
      </c>
      <c r="Q130">
        <f>(баллы[[#This Row],[прошлые_нор]]+баллы[[#This Row],[текущий_нор]])*баллы[[#This Row],[коэффициент]]</f>
        <v>0</v>
      </c>
      <c r="R130" t="e">
        <f>баллы[[#This Row],[всего_нор]]*данные!$C$6</f>
        <v>#DIV/0!</v>
      </c>
    </row>
    <row r="131" spans="1:18" x14ac:dyDescent="0.2">
      <c r="A131">
        <v>130</v>
      </c>
      <c r="B131" t="str">
        <f>_xlfn.XLOOKUP(баллы[[#This Row],[№]],штат[№],штат[сотрудник])</f>
        <v>Нирова Залина Султановна (Центр географических исследований, Лаборатория "Опасные природные и антропогенные процессы" , Научный сотрудник)</v>
      </c>
      <c r="O1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1">
        <f>SUMIF(нор[сотрудник],"="&amp;баллы[[#This Row],[сотрудник]],нор[итого])</f>
        <v>0</v>
      </c>
      <c r="Q131">
        <f>(баллы[[#This Row],[прошлые_нор]]+баллы[[#This Row],[текущий_нор]])*баллы[[#This Row],[коэффициент]]</f>
        <v>0</v>
      </c>
      <c r="R131" t="e">
        <f>баллы[[#This Row],[всего_нор]]*данные!$C$6</f>
        <v>#DIV/0!</v>
      </c>
    </row>
    <row r="132" spans="1:18" x14ac:dyDescent="0.2">
      <c r="A132">
        <v>131</v>
      </c>
      <c r="B132" t="str">
        <f>_xlfn.XLOOKUP(баллы[[#This Row],[№]],штат[№],штат[сотрудник])</f>
        <v>Хутуев Ахъед Махмутович (Центр географических исследований, Лаборатория "Опасные природные и антропогенные процессы" , Научный сотрудник)</v>
      </c>
      <c r="O1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2">
        <f>SUMIF(нор[сотрудник],"="&amp;баллы[[#This Row],[сотрудник]],нор[итого])</f>
        <v>0</v>
      </c>
      <c r="Q132">
        <f>(баллы[[#This Row],[прошлые_нор]]+баллы[[#This Row],[текущий_нор]])*баллы[[#This Row],[коэффициент]]</f>
        <v>0</v>
      </c>
      <c r="R132" t="e">
        <f>баллы[[#This Row],[всего_нор]]*данные!$C$6</f>
        <v>#DIV/0!</v>
      </c>
    </row>
    <row r="133" spans="1:18" x14ac:dyDescent="0.2">
      <c r="A133">
        <v>132</v>
      </c>
      <c r="B133" t="str">
        <f>_xlfn.XLOOKUP(баллы[[#This Row],[№]],штат[№],штат[сотрудник])</f>
        <v>Юанов Мурат Темурович (Центр географических исследований, Лаборатория "Опасные природные и антропогенные процессы" , Научный сотрудник)</v>
      </c>
      <c r="O1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3">
        <f>SUMIF(нор[сотрудник],"="&amp;баллы[[#This Row],[сотрудник]],нор[итого])</f>
        <v>0</v>
      </c>
      <c r="Q133">
        <f>(баллы[[#This Row],[прошлые_нор]]+баллы[[#This Row],[текущий_нор]])*баллы[[#This Row],[коэффициент]]</f>
        <v>0</v>
      </c>
      <c r="R133" t="e">
        <f>баллы[[#This Row],[всего_нор]]*данные!$C$6</f>
        <v>#DIV/0!</v>
      </c>
    </row>
    <row r="134" spans="1:18" x14ac:dyDescent="0.2">
      <c r="A134">
        <v>133</v>
      </c>
      <c r="B134" t="str">
        <f>_xlfn.XLOOKUP(баллы[[#This Row],[№]],штат[№],штат[сотрудник])</f>
        <v>Накацев Алимбек Русланович (Центр географических исследований, Лаборатория "Опасные природные и антропогенные процессы" , Младший научный сотрудник)</v>
      </c>
      <c r="O1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4">
        <f>SUMIF(нор[сотрудник],"="&amp;баллы[[#This Row],[сотрудник]],нор[итого])</f>
        <v>0</v>
      </c>
      <c r="Q134">
        <f>(баллы[[#This Row],[прошлые_нор]]+баллы[[#This Row],[текущий_нор]])*баллы[[#This Row],[коэффициент]]</f>
        <v>0</v>
      </c>
      <c r="R134" t="e">
        <f>баллы[[#This Row],[всего_нор]]*данные!$C$6</f>
        <v>#DIV/0!</v>
      </c>
    </row>
    <row r="135" spans="1:18" x14ac:dyDescent="0.2">
      <c r="A135">
        <v>134</v>
      </c>
      <c r="B135" t="str">
        <f>_xlfn.XLOOKUP(баллы[[#This Row],[№]],штат[№],штат[сотрудник])</f>
        <v>Реутова Нина Васильевна (Центр географических исследований, Лаборатория "Экологическая геохимия", Заведующий лабораторией)</v>
      </c>
      <c r="O1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5">
        <f>SUMIF(нор[сотрудник],"="&amp;баллы[[#This Row],[сотрудник]],нор[итого])</f>
        <v>0</v>
      </c>
      <c r="Q135">
        <f>(баллы[[#This Row],[прошлые_нор]]+баллы[[#This Row],[текущий_нор]])*баллы[[#This Row],[коэффициент]]</f>
        <v>0</v>
      </c>
      <c r="R135" t="e">
        <f>баллы[[#This Row],[всего_нор]]*данные!$C$6</f>
        <v>#DIV/0!</v>
      </c>
    </row>
    <row r="136" spans="1:18" x14ac:dyDescent="0.2">
      <c r="A136">
        <v>135</v>
      </c>
      <c r="B136" t="str">
        <f>_xlfn.XLOOKUP(баллы[[#This Row],[№]],штат[№],штат[сотрудник])</f>
        <v>Реутова Нина Васильевна (Центр географических исследований, Лаборатория "Экологическая геохимия", Ведущий научный сотрудник)</v>
      </c>
      <c r="O1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6">
        <f>SUMIF(нор[сотрудник],"="&amp;баллы[[#This Row],[сотрудник]],нор[итого])</f>
        <v>0</v>
      </c>
      <c r="Q136">
        <f>(баллы[[#This Row],[прошлые_нор]]+баллы[[#This Row],[текущий_нор]])*баллы[[#This Row],[коэффициент]]</f>
        <v>0</v>
      </c>
      <c r="R136" t="e">
        <f>баллы[[#This Row],[всего_нор]]*данные!$C$6</f>
        <v>#DIV/0!</v>
      </c>
    </row>
    <row r="137" spans="1:18" x14ac:dyDescent="0.2">
      <c r="A137">
        <v>136</v>
      </c>
      <c r="B137" t="str">
        <f>_xlfn.XLOOKUP(баллы[[#This Row],[№]],штат[№],штат[сотрудник])</f>
        <v>Реутова Татьяна Васильевна (Центр географических исследований, Лаборатория "Экологическая геохимия", Старший научный сотрудник)</v>
      </c>
      <c r="O1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7">
        <f>SUMIF(нор[сотрудник],"="&amp;баллы[[#This Row],[сотрудник]],нор[итого])</f>
        <v>0</v>
      </c>
      <c r="Q137">
        <f>(баллы[[#This Row],[прошлые_нор]]+баллы[[#This Row],[текущий_нор]])*баллы[[#This Row],[коэффициент]]</f>
        <v>0</v>
      </c>
      <c r="R137" t="e">
        <f>баллы[[#This Row],[всего_нор]]*данные!$C$6</f>
        <v>#DIV/0!</v>
      </c>
    </row>
    <row r="138" spans="1:18" x14ac:dyDescent="0.2">
      <c r="A138">
        <v>137</v>
      </c>
      <c r="B138" t="str">
        <f>_xlfn.XLOOKUP(баллы[[#This Row],[№]],штат[№],штат[сотрудник])</f>
        <v>Малаева Марьяна Борисовна  (Центр географических исследований, Лаборатория "Экологическая геохимия", Научный сотрудник)</v>
      </c>
      <c r="O1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8">
        <f>SUMIF(нор[сотрудник],"="&amp;баллы[[#This Row],[сотрудник]],нор[итого])</f>
        <v>0</v>
      </c>
      <c r="Q138">
        <f>(баллы[[#This Row],[прошлые_нор]]+баллы[[#This Row],[текущий_нор]])*баллы[[#This Row],[коэффициент]]</f>
        <v>0</v>
      </c>
      <c r="R138" t="e">
        <f>баллы[[#This Row],[всего_нор]]*данные!$C$6</f>
        <v>#DIV/0!</v>
      </c>
    </row>
    <row r="139" spans="1:18" x14ac:dyDescent="0.2">
      <c r="A139">
        <v>138</v>
      </c>
      <c r="B139" t="str">
        <f>_xlfn.XLOOKUP(баллы[[#This Row],[№]],штат[№],штат[сотрудник])</f>
        <v>Гедуева Марьяна Мартиновна (Центр географических исследований, Лаборатория "Развитие природных и рекреационных ресурсов", Заведующий лабораторией)</v>
      </c>
      <c r="O1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9">
        <f>SUMIF(нор[сотрудник],"="&amp;баллы[[#This Row],[сотрудник]],нор[итого])</f>
        <v>0</v>
      </c>
      <c r="Q139">
        <f>(баллы[[#This Row],[прошлые_нор]]+баллы[[#This Row],[текущий_нор]])*баллы[[#This Row],[коэффициент]]</f>
        <v>0</v>
      </c>
      <c r="R139" t="e">
        <f>баллы[[#This Row],[всего_нор]]*данные!$C$6</f>
        <v>#DIV/0!</v>
      </c>
    </row>
    <row r="140" spans="1:18" x14ac:dyDescent="0.2">
      <c r="A140">
        <v>139</v>
      </c>
      <c r="B140" t="str">
        <f>_xlfn.XLOOKUP(баллы[[#This Row],[№]],штат[№],штат[сотрудник])</f>
        <v>Гедуева Марьяна Мартиновна (Центр географических исследований, Лаборатория "Развитие природных и рекреационных ресурсов", Старший научный сотрудник)</v>
      </c>
      <c r="O1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0">
        <f>SUMIF(нор[сотрудник],"="&amp;баллы[[#This Row],[сотрудник]],нор[итого])</f>
        <v>0</v>
      </c>
      <c r="Q140">
        <f>(баллы[[#This Row],[прошлые_нор]]+баллы[[#This Row],[текущий_нор]])*баллы[[#This Row],[коэффициент]]</f>
        <v>0</v>
      </c>
      <c r="R140" t="e">
        <f>баллы[[#This Row],[всего_нор]]*данные!$C$6</f>
        <v>#DIV/0!</v>
      </c>
    </row>
    <row r="141" spans="1:18" x14ac:dyDescent="0.2">
      <c r="A141">
        <v>140</v>
      </c>
      <c r="B141" t="str">
        <f>_xlfn.XLOOKUP(баллы[[#This Row],[№]],штат[№],штат[сотрудник])</f>
        <v>Каскулова Виолетта Владимировна (Центр географических исследований, Лаборатория "Развитие природных и рекреационных ресурсов", Младший научный сотрудник)</v>
      </c>
      <c r="O1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1">
        <f>SUMIF(нор[сотрудник],"="&amp;баллы[[#This Row],[сотрудник]],нор[итого])</f>
        <v>0</v>
      </c>
      <c r="Q141">
        <f>(баллы[[#This Row],[прошлые_нор]]+баллы[[#This Row],[текущий_нор]])*баллы[[#This Row],[коэффициент]]</f>
        <v>0</v>
      </c>
      <c r="R141" t="e">
        <f>баллы[[#This Row],[всего_нор]]*данные!$C$6</f>
        <v>#DIV/0!</v>
      </c>
    </row>
    <row r="142" spans="1:18" x14ac:dyDescent="0.2">
      <c r="A142">
        <v>141</v>
      </c>
      <c r="B142" t="str">
        <f>_xlfn.XLOOKUP(баллы[[#This Row],[№]],штат[№],штат[сотрудник])</f>
        <v>Дреева Фатима Робертовна (Центр географических исследований, Лаборатория "Пространственное развитие", Заведующий лабораторией)</v>
      </c>
      <c r="O1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2">
        <f>SUMIF(нор[сотрудник],"="&amp;баллы[[#This Row],[сотрудник]],нор[итого])</f>
        <v>0</v>
      </c>
      <c r="Q142">
        <f>(баллы[[#This Row],[прошлые_нор]]+баллы[[#This Row],[текущий_нор]])*баллы[[#This Row],[коэффициент]]</f>
        <v>0</v>
      </c>
      <c r="R142" t="e">
        <f>баллы[[#This Row],[всего_нор]]*данные!$C$6</f>
        <v>#DIV/0!</v>
      </c>
    </row>
    <row r="143" spans="1:18" x14ac:dyDescent="0.2">
      <c r="A143">
        <v>142</v>
      </c>
      <c r="B143" t="str">
        <f>_xlfn.XLOOKUP(баллы[[#This Row],[№]],штат[№],штат[сотрудник])</f>
        <v>Кудаев Валерий Черимович (Центр географических исследований, Лаборатория "Пространственное развитие", Ведущий научный сотрудник)</v>
      </c>
      <c r="O1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3">
        <f>SUMIF(нор[сотрудник],"="&amp;баллы[[#This Row],[сотрудник]],нор[итого])</f>
        <v>0</v>
      </c>
      <c r="Q143">
        <f>(баллы[[#This Row],[прошлые_нор]]+баллы[[#This Row],[текущий_нор]])*баллы[[#This Row],[коэффициент]]</f>
        <v>0</v>
      </c>
      <c r="R143" t="e">
        <f>баллы[[#This Row],[всего_нор]]*данные!$C$6</f>
        <v>#DIV/0!</v>
      </c>
    </row>
    <row r="144" spans="1:18" x14ac:dyDescent="0.2">
      <c r="A144">
        <v>143</v>
      </c>
      <c r="B144" t="str">
        <f>_xlfn.XLOOKUP(баллы[[#This Row],[№]],штат[№],штат[сотрудник])</f>
        <v>Буздов Аслан Каральбиевич (Центр географических исследований, Лаборатория "Пространственное развитие", Ведущий научный сотрудник)</v>
      </c>
      <c r="O1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4">
        <f>SUMIF(нор[сотрудник],"="&amp;баллы[[#This Row],[сотрудник]],нор[итого])</f>
        <v>0</v>
      </c>
      <c r="Q144">
        <f>(баллы[[#This Row],[прошлые_нор]]+баллы[[#This Row],[текущий_нор]])*баллы[[#This Row],[коэффициент]]</f>
        <v>0</v>
      </c>
      <c r="R144" t="e">
        <f>баллы[[#This Row],[всего_нор]]*данные!$C$6</f>
        <v>#DIV/0!</v>
      </c>
    </row>
    <row r="145" spans="1:18" x14ac:dyDescent="0.2">
      <c r="A145">
        <v>144</v>
      </c>
      <c r="B145" t="str">
        <f>_xlfn.XLOOKUP(баллы[[#This Row],[№]],штат[№],штат[сотрудник])</f>
        <v>Кудаева Залина Валерьевна (Центр географических исследований, Лаборатория "Пространственное развитие", Старший научный сотрудник)</v>
      </c>
      <c r="O1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5">
        <f>SUMIF(нор[сотрудник],"="&amp;баллы[[#This Row],[сотрудник]],нор[итого])</f>
        <v>0</v>
      </c>
      <c r="Q145">
        <f>(баллы[[#This Row],[прошлые_нор]]+баллы[[#This Row],[текущий_нор]])*баллы[[#This Row],[коэффициент]]</f>
        <v>0</v>
      </c>
      <c r="R145" t="e">
        <f>баллы[[#This Row],[всего_нор]]*данные!$C$6</f>
        <v>#DIV/0!</v>
      </c>
    </row>
    <row r="146" spans="1:18" x14ac:dyDescent="0.2">
      <c r="A146">
        <v>145</v>
      </c>
      <c r="B146" t="str">
        <f>_xlfn.XLOOKUP(баллы[[#This Row],[№]],штат[№],штат[сотрудник])</f>
        <v>Увижева Фатима Хасановна (Центр географических исследований, Лаборатория "Пространственное развитие", Научный сотрудник)</v>
      </c>
      <c r="O1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6">
        <f>SUMIF(нор[сотрудник],"="&amp;баллы[[#This Row],[сотрудник]],нор[итого])</f>
        <v>0</v>
      </c>
      <c r="Q146">
        <f>(баллы[[#This Row],[прошлые_нор]]+баллы[[#This Row],[текущий_нор]])*баллы[[#This Row],[коэффициент]]</f>
        <v>0</v>
      </c>
      <c r="R146" t="e">
        <f>баллы[[#This Row],[всего_нор]]*данные!$C$6</f>
        <v>#DIV/0!</v>
      </c>
    </row>
    <row r="147" spans="1:18" x14ac:dyDescent="0.2">
      <c r="A147">
        <v>146</v>
      </c>
      <c r="B147" t="str">
        <f>_xlfn.XLOOKUP(баллы[[#This Row],[№]],штат[№],штат[сотрудник])</f>
        <v>Юанов Мурат Темурович (Центр географических исследований, Лаборатория "Пространственное развитие", Научный сотрудник)</v>
      </c>
      <c r="O1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7">
        <f>SUMIF(нор[сотрудник],"="&amp;баллы[[#This Row],[сотрудник]],нор[итого])</f>
        <v>0</v>
      </c>
      <c r="Q147">
        <f>(баллы[[#This Row],[прошлые_нор]]+баллы[[#This Row],[текущий_нор]])*баллы[[#This Row],[коэффициент]]</f>
        <v>0</v>
      </c>
      <c r="R147" t="e">
        <f>баллы[[#This Row],[всего_нор]]*данные!$C$6</f>
        <v>#DIV/0!</v>
      </c>
    </row>
    <row r="148" spans="1:18" x14ac:dyDescent="0.2">
      <c r="A148">
        <v>147</v>
      </c>
      <c r="B148" t="str">
        <f>_xlfn.XLOOKUP(баллы[[#This Row],[№]],штат[№],штат[сотрудник])</f>
        <v>Загазежева Оксана Зауровна (Инжиниринговый центр, , Заведующий НИЦ)</v>
      </c>
      <c r="O1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8">
        <f>SUMIF(нор[сотрудник],"="&amp;баллы[[#This Row],[сотрудник]],нор[итого])</f>
        <v>0</v>
      </c>
      <c r="Q148">
        <f>(баллы[[#This Row],[прошлые_нор]]+баллы[[#This Row],[текущий_нор]])*баллы[[#This Row],[коэффициент]]</f>
        <v>0</v>
      </c>
      <c r="R148" t="e">
        <f>баллы[[#This Row],[всего_нор]]*данные!$C$6</f>
        <v>#DIV/0!</v>
      </c>
    </row>
    <row r="149" spans="1:18" x14ac:dyDescent="0.2">
      <c r="A149">
        <v>148</v>
      </c>
      <c r="B149" t="str">
        <f>_xlfn.XLOOKUP(баллы[[#This Row],[№]],штат[№],штат[сотрудник])</f>
        <v>Загазежева Оксана Зауровна (Инжиниринговый центр, , Ведущий научный сотрудник)</v>
      </c>
      <c r="O1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9">
        <f>SUMIF(нор[сотрудник],"="&amp;баллы[[#This Row],[сотрудник]],нор[итого])</f>
        <v>0</v>
      </c>
      <c r="Q149">
        <f>(баллы[[#This Row],[прошлые_нор]]+баллы[[#This Row],[текущий_нор]])*баллы[[#This Row],[коэффициент]]</f>
        <v>0</v>
      </c>
      <c r="R149" t="e">
        <f>баллы[[#This Row],[всего_нор]]*данные!$C$6</f>
        <v>#DIV/0!</v>
      </c>
    </row>
    <row r="150" spans="1:18" x14ac:dyDescent="0.2">
      <c r="A150">
        <v>149</v>
      </c>
      <c r="B150" t="str">
        <f>_xlfn.XLOOKUP(баллы[[#This Row],[№]],штат[№],штат[сотрудник])</f>
        <v>Гонтарь Людмила Олеговна (Инжиниринговый центр, , Научный сотрудник)</v>
      </c>
      <c r="O1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0">
        <f>SUMIF(нор[сотрудник],"="&amp;баллы[[#This Row],[сотрудник]],нор[итого])</f>
        <v>0</v>
      </c>
      <c r="Q150">
        <f>(баллы[[#This Row],[прошлые_нор]]+баллы[[#This Row],[текущий_нор]])*баллы[[#This Row],[коэффициент]]</f>
        <v>0</v>
      </c>
      <c r="R150" t="e">
        <f>баллы[[#This Row],[всего_нор]]*данные!$C$6</f>
        <v>#DIV/0!</v>
      </c>
    </row>
    <row r="151" spans="1:18" x14ac:dyDescent="0.2">
      <c r="A151">
        <v>150</v>
      </c>
      <c r="B151" t="str">
        <f>_xlfn.XLOOKUP(баллы[[#This Row],[№]],штат[№],штат[сотрудник])</f>
        <v>Край Карина Фаезовна (Инжиниринговый центр, Лаборатория "Модели и методы развития и внедрения инновационных проектов", Заведующий лабораторией)</v>
      </c>
      <c r="O1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1">
        <f>SUMIF(нор[сотрудник],"="&amp;баллы[[#This Row],[сотрудник]],нор[итого])</f>
        <v>0</v>
      </c>
      <c r="Q151">
        <f>(баллы[[#This Row],[прошлые_нор]]+баллы[[#This Row],[текущий_нор]])*баллы[[#This Row],[коэффициент]]</f>
        <v>0</v>
      </c>
      <c r="R151" t="e">
        <f>баллы[[#This Row],[всего_нор]]*данные!$C$6</f>
        <v>#DIV/0!</v>
      </c>
    </row>
    <row r="152" spans="1:18" x14ac:dyDescent="0.2">
      <c r="A152">
        <v>151</v>
      </c>
      <c r="B152" t="str">
        <f>_xlfn.XLOOKUP(баллы[[#This Row],[№]],штат[№],штат[сотрудник])</f>
        <v>Абанокова Эмма Барасбиевна (Инжиниринговый центр, Лаборатория "Модели и методы развития и внедрения инновационных проектов", Научный сотрудник)</v>
      </c>
      <c r="O1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2">
        <f>SUMIF(нор[сотрудник],"="&amp;баллы[[#This Row],[сотрудник]],нор[итого])</f>
        <v>0</v>
      </c>
      <c r="Q152">
        <f>(баллы[[#This Row],[прошлые_нор]]+баллы[[#This Row],[текущий_нор]])*баллы[[#This Row],[коэффициент]]</f>
        <v>0</v>
      </c>
      <c r="R152" t="e">
        <f>баллы[[#This Row],[всего_нор]]*данные!$C$6</f>
        <v>#DIV/0!</v>
      </c>
    </row>
    <row r="153" spans="1:18" x14ac:dyDescent="0.2">
      <c r="A153">
        <v>152</v>
      </c>
      <c r="B153" t="str">
        <f>_xlfn.XLOOKUP(баллы[[#This Row],[№]],штат[№],штат[сотрудник])</f>
        <v>Край Карина Фаезовна (Инжиниринговый центр, Лаборатория "Модели и методы развития и внедрения инновационных проектов", Научный сотрудник)</v>
      </c>
      <c r="O1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3">
        <f>SUMIF(нор[сотрудник],"="&amp;баллы[[#This Row],[сотрудник]],нор[итого])</f>
        <v>0</v>
      </c>
      <c r="Q153">
        <f>(баллы[[#This Row],[прошлые_нор]]+баллы[[#This Row],[текущий_нор]])*баллы[[#This Row],[коэффициент]]</f>
        <v>0</v>
      </c>
      <c r="R153" t="e">
        <f>баллы[[#This Row],[всего_нор]]*данные!$C$6</f>
        <v>#DIV/0!</v>
      </c>
    </row>
    <row r="154" spans="1:18" x14ac:dyDescent="0.2">
      <c r="A154">
        <v>153</v>
      </c>
      <c r="B154" t="str">
        <f>_xlfn.XLOOKUP(баллы[[#This Row],[№]],штат[№],штат[сотрудник])</f>
        <v>Шалова Сатаней Хаутиевна (Инжиниринговый центр, Лаборатория "Модели и методы развития и внедрения инновационных проектов", Научный сотрудник)</v>
      </c>
      <c r="O1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4">
        <f>SUMIF(нор[сотрудник],"="&amp;баллы[[#This Row],[сотрудник]],нор[итого])</f>
        <v>0</v>
      </c>
      <c r="Q154">
        <f>(баллы[[#This Row],[прошлые_нор]]+баллы[[#This Row],[текущий_нор]])*баллы[[#This Row],[коэффициент]]</f>
        <v>0</v>
      </c>
      <c r="R154" t="e">
        <f>баллы[[#This Row],[всего_нор]]*данные!$C$6</f>
        <v>#DIV/0!</v>
      </c>
    </row>
    <row r="155" spans="1:18" x14ac:dyDescent="0.2">
      <c r="A155">
        <v>154</v>
      </c>
      <c r="B155" t="str">
        <f>_xlfn.XLOOKUP(баллы[[#This Row],[№]],штат[№],штат[сотрудник])</f>
        <v>Бабаев Артур Альбертович (Инжиниринговый центр, Лаборатория "Модели и методы развития и внедрения инновационных проектов", Младший научный сотрудник)</v>
      </c>
      <c r="O1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5">
        <f>SUMIF(нор[сотрудник],"="&amp;баллы[[#This Row],[сотрудник]],нор[итого])</f>
        <v>0</v>
      </c>
      <c r="Q155">
        <f>(баллы[[#This Row],[прошлые_нор]]+баллы[[#This Row],[текущий_нор]])*баллы[[#This Row],[коэффициент]]</f>
        <v>0</v>
      </c>
      <c r="R155" t="e">
        <f>баллы[[#This Row],[всего_нор]]*данные!$C$6</f>
        <v>#DIV/0!</v>
      </c>
    </row>
    <row r="156" spans="1:18" x14ac:dyDescent="0.2">
      <c r="A156">
        <v>155</v>
      </c>
      <c r="B156" t="str">
        <f>_xlfn.XLOOKUP(баллы[[#This Row],[№]],штат[№],штат[сотрудник])</f>
        <v>Кайсинова Аминат Вячеславовна (Инжиниринговый центр, Лаборатория "Модели и методы развития и внедрения инновационных проектов", Младший научный сотрудник)</v>
      </c>
      <c r="O1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6">
        <f>SUMIF(нор[сотрудник],"="&amp;баллы[[#This Row],[сотрудник]],нор[итого])</f>
        <v>0</v>
      </c>
      <c r="Q156">
        <f>(баллы[[#This Row],[прошлые_нор]]+баллы[[#This Row],[текущий_нор]])*баллы[[#This Row],[коэффициент]]</f>
        <v>0</v>
      </c>
      <c r="R156" t="e">
        <f>баллы[[#This Row],[всего_нор]]*данные!$C$6</f>
        <v>#DIV/0!</v>
      </c>
    </row>
    <row r="157" spans="1:18" x14ac:dyDescent="0.2">
      <c r="A157">
        <v>156</v>
      </c>
      <c r="B157" t="str">
        <f>_xlfn.XLOOKUP(баллы[[#This Row],[№]],штат[№],штат[сотрудник])</f>
        <v>Темроков Марк Анатольевич (Инжиниринговый центр, Лаборатория "Модели и методы развития и внедрения инновационных проектов", Младший научный сотрудник)</v>
      </c>
      <c r="O1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7">
        <f>SUMIF(нор[сотрудник],"="&amp;баллы[[#This Row],[сотрудник]],нор[итого])</f>
        <v>0</v>
      </c>
      <c r="Q157">
        <f>(баллы[[#This Row],[прошлые_нор]]+баллы[[#This Row],[текущий_нор]])*баллы[[#This Row],[коэффициент]]</f>
        <v>0</v>
      </c>
      <c r="R157" t="e">
        <f>баллы[[#This Row],[всего_нор]]*данные!$C$6</f>
        <v>#DIV/0!</v>
      </c>
    </row>
    <row r="158" spans="1:18" x14ac:dyDescent="0.2">
      <c r="A158">
        <v>157</v>
      </c>
      <c r="B158" t="str">
        <f>_xlfn.XLOOKUP(баллы[[#This Row],[№]],штат[№],штат[сотрудник])</f>
        <v>Хаджиева Мариям Ильясовна (Инжиниринговый центр, Лаборатория "Модели и методы развития и внедрения инновационных проектов", Младший научный сотрудник)</v>
      </c>
      <c r="O1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8">
        <f>SUMIF(нор[сотрудник],"="&amp;баллы[[#This Row],[сотрудник]],нор[итого])</f>
        <v>0</v>
      </c>
      <c r="Q158">
        <f>(баллы[[#This Row],[прошлые_нор]]+баллы[[#This Row],[текущий_нор]])*баллы[[#This Row],[коэффициент]]</f>
        <v>0</v>
      </c>
      <c r="R158" t="e">
        <f>баллы[[#This Row],[всего_нор]]*данные!$C$6</f>
        <v>#DIV/0!</v>
      </c>
    </row>
    <row r="159" spans="1:18" x14ac:dyDescent="0.2">
      <c r="A159">
        <v>158</v>
      </c>
      <c r="B159" t="str">
        <f>_xlfn.XLOOKUP(баллы[[#This Row],[№]],штат[№],штат[сотрудник])</f>
        <v>Ахметова Диана Заурбековна (Инжиниринговый центр, Лаборатория "Модели и методы развития и внедрения инновационных проектов", Стажер-исследователь)</v>
      </c>
      <c r="O1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9">
        <f>SUMIF(нор[сотрудник],"="&amp;баллы[[#This Row],[сотрудник]],нор[итого])</f>
        <v>0</v>
      </c>
      <c r="Q159">
        <f>(баллы[[#This Row],[прошлые_нор]]+баллы[[#This Row],[текущий_нор]])*баллы[[#This Row],[коэффициент]]</f>
        <v>0</v>
      </c>
      <c r="R159" t="e">
        <f>баллы[[#This Row],[всего_нор]]*данные!$C$6</f>
        <v>#DIV/0!</v>
      </c>
    </row>
    <row r="160" spans="1:18" x14ac:dyDescent="0.2">
      <c r="A160">
        <v>159</v>
      </c>
      <c r="B160" t="str">
        <f>_xlfn.XLOOKUP(баллы[[#This Row],[№]],штат[№],штат[сотрудник])</f>
        <v>Журтова Алена Хачимовна (Инжиниринговый центр, Лаборатория "Модели и методы развития и внедрения инновационных проектов", Стажер-исследователь)</v>
      </c>
      <c r="O1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0">
        <f>SUMIF(нор[сотрудник],"="&amp;баллы[[#This Row],[сотрудник]],нор[итого])</f>
        <v>0</v>
      </c>
      <c r="Q160">
        <f>(баллы[[#This Row],[прошлые_нор]]+баллы[[#This Row],[текущий_нор]])*баллы[[#This Row],[коэффициент]]</f>
        <v>0</v>
      </c>
      <c r="R160" t="e">
        <f>баллы[[#This Row],[всего_нор]]*данные!$C$6</f>
        <v>#DIV/0!</v>
      </c>
    </row>
    <row r="161" spans="1:18" x14ac:dyDescent="0.2">
      <c r="A161">
        <v>160</v>
      </c>
      <c r="B161" t="str">
        <f>_xlfn.XLOOKUP(баллы[[#This Row],[№]],штат[№],штат[сотрудник])</f>
        <v>Чилов Рустам Адальбиевич (Инжиниринговый центр, Лаборатория "Модели и методы развития и внедрения инновационных проектов", Стажер-исследователь)</v>
      </c>
      <c r="O1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1">
        <f>SUMIF(нор[сотрудник],"="&amp;баллы[[#This Row],[сотрудник]],нор[итого])</f>
        <v>0</v>
      </c>
      <c r="Q161">
        <f>(баллы[[#This Row],[прошлые_нор]]+баллы[[#This Row],[текущий_нор]])*баллы[[#This Row],[коэффициент]]</f>
        <v>0</v>
      </c>
      <c r="R161" t="e">
        <f>баллы[[#This Row],[всего_нор]]*данные!$C$6</f>
        <v>#DIV/0!</v>
      </c>
    </row>
    <row r="162" spans="1:18" x14ac:dyDescent="0.2">
      <c r="A162">
        <v>161</v>
      </c>
      <c r="B162" t="str">
        <f>_xlfn.XLOOKUP(баллы[[#This Row],[№]],штат[№],штат[сотрудник])</f>
        <v>Думанова Аминат Хасеновна (Инжиниринговый центр, Лаборатория "Маркетинг инновационных разработок", Старший научный сотрудник)</v>
      </c>
      <c r="O1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2">
        <f>SUMIF(нор[сотрудник],"="&amp;баллы[[#This Row],[сотрудник]],нор[итого])</f>
        <v>0</v>
      </c>
      <c r="Q162">
        <f>(баллы[[#This Row],[прошлые_нор]]+баллы[[#This Row],[текущий_нор]])*баллы[[#This Row],[коэффициент]]</f>
        <v>0</v>
      </c>
      <c r="R162" t="e">
        <f>баллы[[#This Row],[всего_нор]]*данные!$C$6</f>
        <v>#DIV/0!</v>
      </c>
    </row>
    <row r="163" spans="1:18" x14ac:dyDescent="0.2">
      <c r="A163">
        <v>162</v>
      </c>
      <c r="B163" t="str">
        <f>_xlfn.XLOOKUP(баллы[[#This Row],[№]],штат[№],штат[сотрудник])</f>
        <v>Баширова Камила Ильясовна (Инжиниринговый центр, Лаборатория "Маркетинг инновационных разработок", Стажер-исследователь)</v>
      </c>
      <c r="O1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3">
        <f>SUMIF(нор[сотрудник],"="&amp;баллы[[#This Row],[сотрудник]],нор[итого])</f>
        <v>0</v>
      </c>
      <c r="Q163">
        <f>(баллы[[#This Row],[прошлые_нор]]+баллы[[#This Row],[текущий_нор]])*баллы[[#This Row],[коэффициент]]</f>
        <v>0</v>
      </c>
      <c r="R163" t="e">
        <f>баллы[[#This Row],[всего_нор]]*данные!$C$6</f>
        <v>#DIV/0!</v>
      </c>
    </row>
    <row r="164" spans="1:18" x14ac:dyDescent="0.2">
      <c r="A164">
        <v>163</v>
      </c>
      <c r="B164" t="str">
        <f>_xlfn.XLOOKUP(баллы[[#This Row],[№]],штат[№],штат[сотрудник])</f>
        <v>Жигунов Борис Хусенович (Инжиниринговый центр, Лаборатория "Маркетинг инновационных разработок", Старший специалист)</v>
      </c>
      <c r="O1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4">
        <f>SUMIF(нор[сотрудник],"="&amp;баллы[[#This Row],[сотрудник]],нор[итого])</f>
        <v>0</v>
      </c>
      <c r="Q164">
        <f>(баллы[[#This Row],[прошлые_нор]]+баллы[[#This Row],[текущий_нор]])*баллы[[#This Row],[коэффициент]]</f>
        <v>0</v>
      </c>
      <c r="R164" t="e">
        <f>баллы[[#This Row],[всего_нор]]*данные!$C$6</f>
        <v>#DIV/0!</v>
      </c>
    </row>
    <row r="165" spans="1:18" x14ac:dyDescent="0.2">
      <c r="A165">
        <v>164</v>
      </c>
      <c r="B165" t="str">
        <f>_xlfn.XLOOKUP(баллы[[#This Row],[№]],штат[№],штат[сотрудник])</f>
        <v>Бароков Хазретали Ауесович (Инжиниринговый центр, Лаборатория "Инжиниринг беспилотных робототехнических комплексов", Заведующий лабораторией)</v>
      </c>
      <c r="O1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5">
        <f>SUMIF(нор[сотрудник],"="&amp;баллы[[#This Row],[сотрудник]],нор[итого])</f>
        <v>0</v>
      </c>
      <c r="Q165">
        <f>(баллы[[#This Row],[прошлые_нор]]+баллы[[#This Row],[текущий_нор]])*баллы[[#This Row],[коэффициент]]</f>
        <v>0</v>
      </c>
      <c r="R165" t="e">
        <f>баллы[[#This Row],[всего_нор]]*данные!$C$6</f>
        <v>#DIV/0!</v>
      </c>
    </row>
    <row r="166" spans="1:18" x14ac:dyDescent="0.2">
      <c r="A166">
        <v>165</v>
      </c>
      <c r="B166" t="str">
        <f>_xlfn.XLOOKUP(баллы[[#This Row],[№]],штат[№],штат[сотрудник])</f>
        <v>Заммоев Аслан Узеирович (Инжиниринговый центр, Лаборатория "Инжиниринг беспилотных робототехнических комплексов", Старший научный сотрудник)</v>
      </c>
      <c r="O1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6">
        <f>SUMIF(нор[сотрудник],"="&amp;баллы[[#This Row],[сотрудник]],нор[итого])</f>
        <v>0</v>
      </c>
      <c r="Q166">
        <f>(баллы[[#This Row],[прошлые_нор]]+баллы[[#This Row],[текущий_нор]])*баллы[[#This Row],[коэффициент]]</f>
        <v>0</v>
      </c>
      <c r="R166" t="e">
        <f>баллы[[#This Row],[всего_нор]]*данные!$C$6</f>
        <v>#DIV/0!</v>
      </c>
    </row>
    <row r="167" spans="1:18" x14ac:dyDescent="0.2">
      <c r="A167">
        <v>166</v>
      </c>
      <c r="B167" t="str">
        <f>_xlfn.XLOOKUP(баллы[[#This Row],[№]],штат[№],штат[сотрудник])</f>
        <v>Бароков Хазретали Ауесович (Инжиниринговый центр, Лаборатория "Инжиниринг беспилотных робототехнических комплексов", Научный сотрудник)</v>
      </c>
      <c r="O1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7">
        <f>SUMIF(нор[сотрудник],"="&amp;баллы[[#This Row],[сотрудник]],нор[итого])</f>
        <v>0</v>
      </c>
      <c r="Q167">
        <f>(баллы[[#This Row],[прошлые_нор]]+баллы[[#This Row],[текущий_нор]])*баллы[[#This Row],[коэффициент]]</f>
        <v>0</v>
      </c>
      <c r="R167" t="e">
        <f>баллы[[#This Row],[всего_нор]]*данные!$C$6</f>
        <v>#DIV/0!</v>
      </c>
    </row>
    <row r="168" spans="1:18" x14ac:dyDescent="0.2">
      <c r="A168">
        <v>167</v>
      </c>
      <c r="B168" t="str">
        <f>_xlfn.XLOOKUP(баллы[[#This Row],[№]],штат[№],штат[сотрудник])</f>
        <v>Мамбетов Идар Арсенович (Инжиниринговый центр, Лаборатория "Инжиниринг беспилотных робототехнических комплексов", Научный сотрудник)</v>
      </c>
      <c r="O1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8">
        <f>SUMIF(нор[сотрудник],"="&amp;баллы[[#This Row],[сотрудник]],нор[итого])</f>
        <v>0</v>
      </c>
      <c r="Q168">
        <f>(баллы[[#This Row],[прошлые_нор]]+баллы[[#This Row],[текущий_нор]])*баллы[[#This Row],[коэффициент]]</f>
        <v>0</v>
      </c>
      <c r="R168" t="e">
        <f>баллы[[#This Row],[всего_нор]]*данные!$C$6</f>
        <v>#DIV/0!</v>
      </c>
    </row>
    <row r="169" spans="1:18" x14ac:dyDescent="0.2">
      <c r="A169">
        <v>168</v>
      </c>
      <c r="B169" t="str">
        <f>_xlfn.XLOOKUP(баллы[[#This Row],[№]],штат[№],штат[сотрудник])</f>
        <v>Унагасов Алим Ахмедханович (Инжиниринговый центр, Лаборатория "Инжиниринг беспилотных робототехнических комплексов", Младший научный сотрудник)</v>
      </c>
      <c r="O1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9">
        <f>SUMIF(нор[сотрудник],"="&amp;баллы[[#This Row],[сотрудник]],нор[итого])</f>
        <v>0</v>
      </c>
      <c r="Q169">
        <f>(баллы[[#This Row],[прошлые_нор]]+баллы[[#This Row],[текущий_нор]])*баллы[[#This Row],[коэффициент]]</f>
        <v>0</v>
      </c>
      <c r="R169" t="e">
        <f>баллы[[#This Row],[всего_нор]]*данные!$C$6</f>
        <v>#DIV/0!</v>
      </c>
    </row>
    <row r="170" spans="1:18" x14ac:dyDescent="0.2">
      <c r="A170">
        <v>169</v>
      </c>
      <c r="B170" t="str">
        <f>_xlfn.XLOOKUP(баллы[[#This Row],[№]],штат[№],штат[сотрудник])</f>
        <v>Кинай Алимарт (Инжиниринговый центр, Лаборатория "Инжиниринг беспилотных робототехнических комплексов", Стажер-исследователь)</v>
      </c>
      <c r="O1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0">
        <f>SUMIF(нор[сотрудник],"="&amp;баллы[[#This Row],[сотрудник]],нор[итого])</f>
        <v>0</v>
      </c>
      <c r="Q170">
        <f>(баллы[[#This Row],[прошлые_нор]]+баллы[[#This Row],[текущий_нор]])*баллы[[#This Row],[коэффициент]]</f>
        <v>0</v>
      </c>
      <c r="R170" t="e">
        <f>баллы[[#This Row],[всего_нор]]*данные!$C$6</f>
        <v>#DIV/0!</v>
      </c>
    </row>
    <row r="171" spans="1:18" x14ac:dyDescent="0.2">
      <c r="A171">
        <v>170</v>
      </c>
      <c r="B171" t="str">
        <f>_xlfn.XLOOKUP(баллы[[#This Row],[№]],штат[№],штат[сотрудник])</f>
        <v>Кантиев Заурбек Юрьевич (Инжиниринговый центр, Лаборатория "Инжиниринг беспилотных робототехнических комплексов", Старший лаборант)</v>
      </c>
      <c r="O1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1">
        <f>SUMIF(нор[сотрудник],"="&amp;баллы[[#This Row],[сотрудник]],нор[итого])</f>
        <v>0</v>
      </c>
      <c r="Q171">
        <f>(баллы[[#This Row],[прошлые_нор]]+баллы[[#This Row],[текущий_нор]])*баллы[[#This Row],[коэффициент]]</f>
        <v>0</v>
      </c>
      <c r="R171" t="e">
        <f>баллы[[#This Row],[всего_нор]]*данные!$C$6</f>
        <v>#DIV/0!</v>
      </c>
    </row>
    <row r="172" spans="1:18" x14ac:dyDescent="0.2">
      <c r="A172">
        <v>171</v>
      </c>
      <c r="B172" t="str">
        <f>_xlfn.XLOOKUP(баллы[[#This Row],[№]],штат[№],штат[сотрудник])</f>
        <v>Ксалов Арсен Мухарбиевич  (Инжиниринговый центр, Лаборатория "Испытательный полигон рапределенного типа", Заведующий лабораторией)</v>
      </c>
      <c r="O1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2">
        <f>SUMIF(нор[сотрудник],"="&amp;баллы[[#This Row],[сотрудник]],нор[итого])</f>
        <v>0</v>
      </c>
      <c r="Q172">
        <f>(баллы[[#This Row],[прошлые_нор]]+баллы[[#This Row],[текущий_нор]])*баллы[[#This Row],[коэффициент]]</f>
        <v>0</v>
      </c>
      <c r="R172" t="e">
        <f>баллы[[#This Row],[всего_нор]]*данные!$C$6</f>
        <v>#DIV/0!</v>
      </c>
    </row>
    <row r="173" spans="1:18" x14ac:dyDescent="0.2">
      <c r="A173">
        <v>172</v>
      </c>
      <c r="B173" t="str">
        <f>_xlfn.XLOOKUP(баллы[[#This Row],[№]],штат[№],штат[сотрудник])</f>
        <v>Махошев Артур Ахматович (Инжиниринговый центр, Лаборатория "Испытательный полигон рапределенного типа", Младший научный сотрудник)</v>
      </c>
      <c r="O1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3">
        <f>SUMIF(нор[сотрудник],"="&amp;баллы[[#This Row],[сотрудник]],нор[итого])</f>
        <v>0</v>
      </c>
      <c r="Q173">
        <f>(баллы[[#This Row],[прошлые_нор]]+баллы[[#This Row],[текущий_нор]])*баллы[[#This Row],[коэффициент]]</f>
        <v>0</v>
      </c>
      <c r="R173" t="e">
        <f>баллы[[#This Row],[всего_нор]]*данные!$C$6</f>
        <v>#DIV/0!</v>
      </c>
    </row>
    <row r="174" spans="1:18" x14ac:dyDescent="0.2">
      <c r="A174">
        <v>173</v>
      </c>
      <c r="B174" t="str">
        <f>_xlfn.XLOOKUP(баллы[[#This Row],[№]],штат[№],штат[сотрудник])</f>
        <v>Ксалов Арсен Мухарбиевич  (Инжиниринговый центр, Центр коллективного пользования, Заведующий ЦКП)</v>
      </c>
      <c r="O1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4">
        <f>SUMIF(нор[сотрудник],"="&amp;баллы[[#This Row],[сотрудник]],нор[итого])</f>
        <v>0</v>
      </c>
      <c r="Q174">
        <f>(баллы[[#This Row],[прошлые_нор]]+баллы[[#This Row],[текущий_нор]])*баллы[[#This Row],[коэффициент]]</f>
        <v>0</v>
      </c>
      <c r="R174" t="e">
        <f>баллы[[#This Row],[всего_нор]]*данные!$C$6</f>
        <v>#DIV/0!</v>
      </c>
    </row>
    <row r="175" spans="1:18" x14ac:dyDescent="0.2">
      <c r="A175">
        <v>174</v>
      </c>
      <c r="B175" t="str">
        <f>_xlfn.XLOOKUP(баллы[[#This Row],[№]],штат[№],штат[сотрудник])</f>
        <v>Чупов Александр Сергеевич (Инжиниринговый центр, Центр коллективного пользования, Стажер-исследователь)</v>
      </c>
      <c r="O1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5">
        <f>SUMIF(нор[сотрудник],"="&amp;баллы[[#This Row],[сотрудник]],нор[итого])</f>
        <v>0</v>
      </c>
      <c r="Q175">
        <f>(баллы[[#This Row],[прошлые_нор]]+баллы[[#This Row],[текущий_нор]])*баллы[[#This Row],[коэффициент]]</f>
        <v>0</v>
      </c>
      <c r="R175" t="e">
        <f>баллы[[#This Row],[всего_нор]]*данные!$C$6</f>
        <v>#DIV/0!</v>
      </c>
    </row>
    <row r="176" spans="1:18" x14ac:dyDescent="0.2">
      <c r="A176">
        <v>175</v>
      </c>
      <c r="B176" t="str">
        <f>_xlfn.XLOOKUP(баллы[[#This Row],[№]],штат[№],штат[сотрудник])</f>
        <v>Бейтуганова Анжелика Мухамедовна (Инжиниринговый центр, Редакционно-издательский отдел, Заведующий РИО)</v>
      </c>
      <c r="O1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6">
        <f>SUMIF(нор[сотрудник],"="&amp;баллы[[#This Row],[сотрудник]],нор[итого])</f>
        <v>0</v>
      </c>
      <c r="Q176">
        <f>(баллы[[#This Row],[прошлые_нор]]+баллы[[#This Row],[текущий_нор]])*баллы[[#This Row],[коэффициент]]</f>
        <v>0</v>
      </c>
      <c r="R176" t="e">
        <f>баллы[[#This Row],[всего_нор]]*данные!$C$6</f>
        <v>#DIV/0!</v>
      </c>
    </row>
    <row r="177" spans="1:18" x14ac:dyDescent="0.2">
      <c r="A177">
        <v>176</v>
      </c>
      <c r="B177" t="str">
        <f>_xlfn.XLOOKUP(баллы[[#This Row],[№]],штат[№],штат[сотрудник])</f>
        <v>Токова Анастасия Ибрагимовна (Инжиниринговый центр, Редакционно-издательский отдел, Главный специалист)</v>
      </c>
      <c r="O1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7">
        <f>SUMIF(нор[сотрудник],"="&amp;баллы[[#This Row],[сотрудник]],нор[итого])</f>
        <v>0</v>
      </c>
      <c r="Q177">
        <f>(баллы[[#This Row],[прошлые_нор]]+баллы[[#This Row],[текущий_нор]])*баллы[[#This Row],[коэффициент]]</f>
        <v>0</v>
      </c>
      <c r="R177" t="e">
        <f>баллы[[#This Row],[всего_нор]]*данные!$C$6</f>
        <v>#DIV/0!</v>
      </c>
    </row>
    <row r="178" spans="1:18" x14ac:dyDescent="0.2">
      <c r="A178">
        <v>177</v>
      </c>
      <c r="B178" t="str">
        <f>_xlfn.XLOOKUP(баллы[[#This Row],[№]],штат[№],штат[сотрудник])</f>
        <v>Энеева Лиана Магометовна (Инжиниринговый центр, Редакционно-издательский отдел, Ведущий специалист)</v>
      </c>
      <c r="O1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8">
        <f>SUMIF(нор[сотрудник],"="&amp;баллы[[#This Row],[сотрудник]],нор[итого])</f>
        <v>0</v>
      </c>
      <c r="Q178">
        <f>(баллы[[#This Row],[прошлые_нор]]+баллы[[#This Row],[текущий_нор]])*баллы[[#This Row],[коэффициент]]</f>
        <v>0</v>
      </c>
      <c r="R178" t="e">
        <f>баллы[[#This Row],[всего_нор]]*данные!$C$6</f>
        <v>#DIV/0!</v>
      </c>
    </row>
    <row r="179" spans="1:18" x14ac:dyDescent="0.2">
      <c r="A179">
        <v>178</v>
      </c>
      <c r="B179" t="str">
        <f>_xlfn.XLOOKUP(баллы[[#This Row],[№]],штат[№],штат[сотрудник])</f>
        <v>Канукоева Лариса Башировна (Инжиниринговый центр, Редакционно-издательский отдел, Старший специалист)</v>
      </c>
      <c r="O1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9">
        <f>SUMIF(нор[сотрудник],"="&amp;баллы[[#This Row],[сотрудник]],нор[итого])</f>
        <v>0</v>
      </c>
      <c r="Q179">
        <f>(баллы[[#This Row],[прошлые_нор]]+баллы[[#This Row],[текущий_нор]])*баллы[[#This Row],[коэффициент]]</f>
        <v>0</v>
      </c>
      <c r="R179" t="e">
        <f>баллы[[#This Row],[всего_нор]]*данные!$C$6</f>
        <v>#DIV/0!</v>
      </c>
    </row>
    <row r="180" spans="1:18" x14ac:dyDescent="0.2">
      <c r="A180">
        <v>179</v>
      </c>
      <c r="B180" t="str">
        <f>_xlfn.XLOOKUP(баллы[[#This Row],[№]],штат[№],штат[сотрудник])</f>
        <v>Керимова Раузат Абдуллаховна (Инжиниринговый центр, Редакционно-издательский отдел, Старший специалист)</v>
      </c>
      <c r="O1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0">
        <f>SUMIF(нор[сотрудник],"="&amp;баллы[[#This Row],[сотрудник]],нор[итого])</f>
        <v>0</v>
      </c>
      <c r="Q180">
        <f>(баллы[[#This Row],[прошлые_нор]]+баллы[[#This Row],[текущий_нор]])*баллы[[#This Row],[коэффициент]]</f>
        <v>0</v>
      </c>
      <c r="R180" t="e">
        <f>баллы[[#This Row],[всего_нор]]*данные!$C$6</f>
        <v>#DIV/0!</v>
      </c>
    </row>
    <row r="181" spans="1:18" x14ac:dyDescent="0.2">
      <c r="A181">
        <v>180</v>
      </c>
      <c r="B181" t="str">
        <f>_xlfn.XLOOKUP(баллы[[#This Row],[№]],штат[№],штат[сотрудник])</f>
        <v>Пшенокова Инна Ауесовна (НИЦ "Интеллектуальные интегрированные информационно-управляющие системы", , Заведующий НИЦ)</v>
      </c>
      <c r="O1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1">
        <f>SUMIF(нор[сотрудник],"="&amp;баллы[[#This Row],[сотрудник]],нор[итого])</f>
        <v>0</v>
      </c>
      <c r="Q181">
        <f>(баллы[[#This Row],[прошлые_нор]]+баллы[[#This Row],[текущий_нор]])*баллы[[#This Row],[коэффициент]]</f>
        <v>0</v>
      </c>
      <c r="R181" t="e">
        <f>баллы[[#This Row],[всего_нор]]*данные!$C$6</f>
        <v>#DIV/0!</v>
      </c>
    </row>
    <row r="182" spans="1:18" x14ac:dyDescent="0.2">
      <c r="A182">
        <v>181</v>
      </c>
      <c r="B182" t="str">
        <f>_xlfn.XLOOKUP(баллы[[#This Row],[№]],штат[№],штат[сотрудник])</f>
        <v>Пшенокова Инна Ауесовна (НИЦ "Интеллектуальные интегрированные информационно-управляющие системы", , Ведущий научный сотрудник)</v>
      </c>
      <c r="O1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2">
        <f>SUMIF(нор[сотрудник],"="&amp;баллы[[#This Row],[сотрудник]],нор[итого])</f>
        <v>0</v>
      </c>
      <c r="Q182">
        <f>(баллы[[#This Row],[прошлые_нор]]+баллы[[#This Row],[текущий_нор]])*баллы[[#This Row],[коэффициент]]</f>
        <v>0</v>
      </c>
      <c r="R182" t="e">
        <f>баллы[[#This Row],[всего_нор]]*данные!$C$6</f>
        <v>#DIV/0!</v>
      </c>
    </row>
    <row r="183" spans="1:18" x14ac:dyDescent="0.2">
      <c r="A183">
        <v>182</v>
      </c>
      <c r="B183" t="str">
        <f>_xlfn.XLOOKUP(баллы[[#This Row],[№]],штат[№],штат[сотрудник])</f>
        <v>Бжихатлов Кантемир Чамалович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Заведующий лабораторией)</v>
      </c>
      <c r="O1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3">
        <f>SUMIF(нор[сотрудник],"="&amp;баллы[[#This Row],[сотрудник]],нор[итого])</f>
        <v>0</v>
      </c>
      <c r="Q183">
        <f>(баллы[[#This Row],[прошлые_нор]]+баллы[[#This Row],[текущий_нор]])*баллы[[#This Row],[коэффициент]]</f>
        <v>0</v>
      </c>
      <c r="R183" t="e">
        <f>баллы[[#This Row],[всего_нор]]*данные!$C$6</f>
        <v>#DIV/0!</v>
      </c>
    </row>
    <row r="184" spans="1:18" x14ac:dyDescent="0.2">
      <c r="A184">
        <v>183</v>
      </c>
      <c r="B184" t="str">
        <f>_xlfn.XLOOKUP(баллы[[#This Row],[№]],штат[№],штат[сотрудник])</f>
        <v>Шевлоков Вячеслав Аманович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Ведущий научный сотрудник)</v>
      </c>
      <c r="O1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4">
        <f>SUMIF(нор[сотрудник],"="&amp;баллы[[#This Row],[сотрудник]],нор[итого])</f>
        <v>0</v>
      </c>
      <c r="Q184">
        <f>(баллы[[#This Row],[прошлые_нор]]+баллы[[#This Row],[текущий_нор]])*баллы[[#This Row],[коэффициент]]</f>
        <v>0</v>
      </c>
      <c r="R184" t="e">
        <f>баллы[[#This Row],[всего_нор]]*данные!$C$6</f>
        <v>#DIV/0!</v>
      </c>
    </row>
    <row r="185" spans="1:18" x14ac:dyDescent="0.2">
      <c r="A185">
        <v>184</v>
      </c>
      <c r="B185" t="str">
        <f>_xlfn.XLOOKUP(баллы[[#This Row],[№]],штат[№],штат[сотрудник])</f>
        <v>Ахматов Зариф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5">
        <f>SUMIF(нор[сотрудник],"="&amp;баллы[[#This Row],[сотрудник]],нор[итого])</f>
        <v>0</v>
      </c>
      <c r="Q185">
        <f>(баллы[[#This Row],[прошлые_нор]]+баллы[[#This Row],[текущий_нор]])*баллы[[#This Row],[коэффициент]]</f>
        <v>0</v>
      </c>
      <c r="R185" t="e">
        <f>баллы[[#This Row],[всего_нор]]*данные!$C$6</f>
        <v>#DIV/0!</v>
      </c>
    </row>
    <row r="186" spans="1:18" x14ac:dyDescent="0.2">
      <c r="A186">
        <v>185</v>
      </c>
      <c r="B186" t="str">
        <f>_xlfn.XLOOKUP(баллы[[#This Row],[№]],штат[№],штат[сотрудник])</f>
        <v>Ахматов Зейтун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6">
        <f>SUMIF(нор[сотрудник],"="&amp;баллы[[#This Row],[сотрудник]],нор[итого])</f>
        <v>0</v>
      </c>
      <c r="Q186">
        <f>(баллы[[#This Row],[прошлые_нор]]+баллы[[#This Row],[текущий_нор]])*баллы[[#This Row],[коэффициент]]</f>
        <v>0</v>
      </c>
      <c r="R186" t="e">
        <f>баллы[[#This Row],[всего_нор]]*данные!$C$6</f>
        <v>#DIV/0!</v>
      </c>
    </row>
    <row r="187" spans="1:18" x14ac:dyDescent="0.2">
      <c r="A187">
        <v>186</v>
      </c>
      <c r="B187" t="str">
        <f>_xlfn.XLOOKUP(баллы[[#This Row],[№]],штат[№],штат[сотрудник])</f>
        <v>Канкулов Султан Ахмедович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7">
        <f>SUMIF(нор[сотрудник],"="&amp;баллы[[#This Row],[сотрудник]],нор[итого])</f>
        <v>0</v>
      </c>
      <c r="Q187">
        <f>(баллы[[#This Row],[прошлые_нор]]+баллы[[#This Row],[текущий_нор]])*баллы[[#This Row],[коэффициент]]</f>
        <v>0</v>
      </c>
      <c r="R187" t="e">
        <f>баллы[[#This Row],[всего_нор]]*данные!$C$6</f>
        <v>#DIV/0!</v>
      </c>
    </row>
    <row r="188" spans="1:18" x14ac:dyDescent="0.2">
      <c r="A188">
        <v>187</v>
      </c>
      <c r="B188" t="str">
        <f>_xlfn.XLOOKUP(баллы[[#This Row],[№]],штат[№],штат[сотрудник])</f>
        <v>Ксалов Арсен Мухарбиевич 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8">
        <f>SUMIF(нор[сотрудник],"="&amp;баллы[[#This Row],[сотрудник]],нор[итого])</f>
        <v>0</v>
      </c>
      <c r="Q188">
        <f>(баллы[[#This Row],[прошлые_нор]]+баллы[[#This Row],[текущий_нор]])*баллы[[#This Row],[коэффициент]]</f>
        <v>0</v>
      </c>
      <c r="R188" t="e">
        <f>баллы[[#This Row],[всего_нор]]*данные!$C$6</f>
        <v>#DIV/0!</v>
      </c>
    </row>
    <row r="189" spans="1:18" x14ac:dyDescent="0.2">
      <c r="A189">
        <v>188</v>
      </c>
      <c r="B189" t="str">
        <f>_xlfn.XLOOKUP(баллы[[#This Row],[№]],штат[№],штат[сотрудник])</f>
        <v>Хапова Мадина Аликовна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9">
        <f>SUMIF(нор[сотрудник],"="&amp;баллы[[#This Row],[сотрудник]],нор[итого])</f>
        <v>0</v>
      </c>
      <c r="Q189">
        <f>(баллы[[#This Row],[прошлые_нор]]+баллы[[#This Row],[текущий_нор]])*баллы[[#This Row],[коэффициент]]</f>
        <v>0</v>
      </c>
      <c r="R189" t="e">
        <f>баллы[[#This Row],[всего_нор]]*данные!$C$6</f>
        <v>#DIV/0!</v>
      </c>
    </row>
    <row r="190" spans="1:18" x14ac:dyDescent="0.2">
      <c r="A190">
        <v>189</v>
      </c>
      <c r="B190" t="str">
        <f>_xlfn.XLOOKUP(баллы[[#This Row],[№]],штат[№],штат[сотрудник])</f>
        <v>Абазоков Мухамед Адмирович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0">
        <f>SUMIF(нор[сотрудник],"="&amp;баллы[[#This Row],[сотрудник]],нор[итого])</f>
        <v>0</v>
      </c>
      <c r="Q190">
        <f>(баллы[[#This Row],[прошлые_нор]]+баллы[[#This Row],[текущий_нор]])*баллы[[#This Row],[коэффициент]]</f>
        <v>0</v>
      </c>
      <c r="R190" t="e">
        <f>баллы[[#This Row],[всего_нор]]*данные!$C$6</f>
        <v>#DIV/0!</v>
      </c>
    </row>
    <row r="191" spans="1:18" x14ac:dyDescent="0.2">
      <c r="A191">
        <v>190</v>
      </c>
      <c r="B191" t="str">
        <f>_xlfn.XLOOKUP(баллы[[#This Row],[№]],штат[№],штат[сотрудник])</f>
        <v>Аталиков Борис Анзорович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1">
        <f>SUMIF(нор[сотрудник],"="&amp;баллы[[#This Row],[сотрудник]],нор[итого])</f>
        <v>0</v>
      </c>
      <c r="Q191">
        <f>(баллы[[#This Row],[прошлые_нор]]+баллы[[#This Row],[текущий_нор]])*баллы[[#This Row],[коэффициент]]</f>
        <v>0</v>
      </c>
      <c r="R191" t="e">
        <f>баллы[[#This Row],[всего_нор]]*данные!$C$6</f>
        <v>#DIV/0!</v>
      </c>
    </row>
    <row r="192" spans="1:18" x14ac:dyDescent="0.2">
      <c r="A192">
        <v>191</v>
      </c>
      <c r="B192" t="str">
        <f>_xlfn.XLOOKUP(баллы[[#This Row],[№]],штат[№],штат[сотрудник])</f>
        <v>Кокова Ляна Башировна 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2">
        <f>SUMIF(нор[сотрудник],"="&amp;баллы[[#This Row],[сотрудник]],нор[итого])</f>
        <v>0</v>
      </c>
      <c r="Q192">
        <f>(баллы[[#This Row],[прошлые_нор]]+баллы[[#This Row],[текущий_нор]])*баллы[[#This Row],[коэффициент]]</f>
        <v>0</v>
      </c>
      <c r="R192" t="e">
        <f>баллы[[#This Row],[всего_нор]]*данные!$C$6</f>
        <v>#DIV/0!</v>
      </c>
    </row>
    <row r="193" spans="1:18" x14ac:dyDescent="0.2">
      <c r="A193">
        <v>192</v>
      </c>
      <c r="B193" t="str">
        <f>_xlfn.XLOOKUP(баллы[[#This Row],[№]],штат[№],штат[сотрудник])</f>
        <v>Айран Адель Абдаллаевич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3">
        <f>SUMIF(нор[сотрудник],"="&amp;баллы[[#This Row],[сотрудник]],нор[итого])</f>
        <v>0</v>
      </c>
      <c r="Q193">
        <f>(баллы[[#This Row],[прошлые_нор]]+баллы[[#This Row],[текущий_нор]])*баллы[[#This Row],[коэффициент]]</f>
        <v>0</v>
      </c>
      <c r="R193" t="e">
        <f>баллы[[#This Row],[всего_нор]]*данные!$C$6</f>
        <v>#DIV/0!</v>
      </c>
    </row>
    <row r="194" spans="1:18" x14ac:dyDescent="0.2">
      <c r="A194">
        <v>193</v>
      </c>
      <c r="B194" t="str">
        <f>_xlfn.XLOOKUP(баллы[[#This Row],[№]],штат[№],штат[сотрудник])</f>
        <v>Батчаева Индира Муратовна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1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4">
        <f>SUMIF(нор[сотрудник],"="&amp;баллы[[#This Row],[сотрудник]],нор[итого])</f>
        <v>0</v>
      </c>
      <c r="Q194">
        <f>(баллы[[#This Row],[прошлые_нор]]+баллы[[#This Row],[текущий_нор]])*баллы[[#This Row],[коэффициент]]</f>
        <v>0</v>
      </c>
      <c r="R194" t="e">
        <f>баллы[[#This Row],[всего_нор]]*данные!$C$6</f>
        <v>#DIV/0!</v>
      </c>
    </row>
    <row r="195" spans="1:18" x14ac:dyDescent="0.2">
      <c r="A195">
        <v>194</v>
      </c>
      <c r="B195" t="str">
        <f>_xlfn.XLOOKUP(баллы[[#This Row],[№]],штат[№],штат[сотрудник])</f>
        <v>Чупов Александр Сергеевич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1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5">
        <f>SUMIF(нор[сотрудник],"="&amp;баллы[[#This Row],[сотрудник]],нор[итого])</f>
        <v>0</v>
      </c>
      <c r="Q195">
        <f>(баллы[[#This Row],[прошлые_нор]]+баллы[[#This Row],[текущий_нор]])*баллы[[#This Row],[коэффициент]]</f>
        <v>0</v>
      </c>
      <c r="R195" t="e">
        <f>баллы[[#This Row],[всего_нор]]*данные!$C$6</f>
        <v>#DIV/0!</v>
      </c>
    </row>
    <row r="196" spans="1:18" x14ac:dyDescent="0.2">
      <c r="A196">
        <v>195</v>
      </c>
      <c r="B196" t="str">
        <f>_xlfn.XLOOKUP(баллы[[#This Row],[№]],штат[№],штат[сотрудник])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Заведующий лабораторией)</v>
      </c>
      <c r="O1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6">
        <f>SUMIF(нор[сотрудник],"="&amp;баллы[[#This Row],[сотрудник]],нор[итого])</f>
        <v>0</v>
      </c>
      <c r="Q196">
        <f>(баллы[[#This Row],[прошлые_нор]]+баллы[[#This Row],[текущий_нор]])*баллы[[#This Row],[коэффициент]]</f>
        <v>0</v>
      </c>
      <c r="R196" t="e">
        <f>баллы[[#This Row],[всего_нор]]*данные!$C$6</f>
        <v>#DIV/0!</v>
      </c>
    </row>
    <row r="197" spans="1:18" x14ac:dyDescent="0.2">
      <c r="A197">
        <v>196</v>
      </c>
      <c r="B197" t="str">
        <f>_xlfn.XLOOKUP(баллы[[#This Row],[№]],штат[№],штат[сотрудник])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Ведущий научный сотрудник)</v>
      </c>
      <c r="O1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7">
        <f>SUMIF(нор[сотрудник],"="&amp;баллы[[#This Row],[сотрудник]],нор[итого])</f>
        <v>0</v>
      </c>
      <c r="Q197">
        <f>(баллы[[#This Row],[прошлые_нор]]+баллы[[#This Row],[текущий_нор]])*баллы[[#This Row],[коэффициент]]</f>
        <v>0</v>
      </c>
      <c r="R197" t="e">
        <f>баллы[[#This Row],[всего_нор]]*данные!$C$6</f>
        <v>#DIV/0!</v>
      </c>
    </row>
    <row r="198" spans="1:18" x14ac:dyDescent="0.2">
      <c r="A198">
        <v>197</v>
      </c>
      <c r="B198" t="str">
        <f>_xlfn.XLOOKUP(баллы[[#This Row],[№]],штат[№],штат[сотрудник])</f>
        <v>Казанов Хусен Кубатиевич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1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8">
        <f>SUMIF(нор[сотрудник],"="&amp;баллы[[#This Row],[сотрудник]],нор[итого])</f>
        <v>0</v>
      </c>
      <c r="Q198">
        <f>(баллы[[#This Row],[прошлые_нор]]+баллы[[#This Row],[текущий_нор]])*баллы[[#This Row],[коэффициент]]</f>
        <v>0</v>
      </c>
      <c r="R198" t="e">
        <f>баллы[[#This Row],[всего_нор]]*данные!$C$6</f>
        <v>#DIV/0!</v>
      </c>
    </row>
    <row r="199" spans="1:18" x14ac:dyDescent="0.2">
      <c r="A199">
        <v>198</v>
      </c>
      <c r="B199" t="str">
        <f>_xlfn.XLOOKUP(баллы[[#This Row],[№]],штат[№],штат[сотрудник])</f>
        <v>Попова Наталья Николаевна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1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9">
        <f>SUMIF(нор[сотрудник],"="&amp;баллы[[#This Row],[сотрудник]],нор[итого])</f>
        <v>0</v>
      </c>
      <c r="Q199">
        <f>(баллы[[#This Row],[прошлые_нор]]+баллы[[#This Row],[текущий_нор]])*баллы[[#This Row],[коэффициент]]</f>
        <v>0</v>
      </c>
      <c r="R199" t="e">
        <f>баллы[[#This Row],[всего_нор]]*данные!$C$6</f>
        <v>#DIV/0!</v>
      </c>
    </row>
    <row r="200" spans="1:18" x14ac:dyDescent="0.2">
      <c r="A200">
        <v>199</v>
      </c>
      <c r="B200" t="str">
        <f>_xlfn.XLOOKUP(баллы[[#This Row],[№]],штат[№],штат[сотрудник])</f>
        <v>Попов Юрий Игоревич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2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0">
        <f>SUMIF(нор[сотрудник],"="&amp;баллы[[#This Row],[сотрудник]],нор[итого])</f>
        <v>0</v>
      </c>
      <c r="Q200">
        <f>(баллы[[#This Row],[прошлые_нор]]+баллы[[#This Row],[текущий_нор]])*баллы[[#This Row],[коэффициент]]</f>
        <v>0</v>
      </c>
      <c r="R200" t="e">
        <f>баллы[[#This Row],[всего_нор]]*данные!$C$6</f>
        <v>#DIV/0!</v>
      </c>
    </row>
    <row r="201" spans="1:18" x14ac:dyDescent="0.2">
      <c r="A201">
        <v>200</v>
      </c>
      <c r="B201" t="str">
        <f>_xlfn.XLOOKUP(баллы[[#This Row],[№]],штат[№],штат[сотрудник])</f>
        <v>Кунашев Идар Муратович (НИЦ "Интеллектуальные интегрированные информационно-управляющие системы", , Стажер-исследователь)</v>
      </c>
      <c r="O2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1">
        <f>SUMIF(нор[сотрудник],"="&amp;баллы[[#This Row],[сотрудник]],нор[итого])</f>
        <v>0</v>
      </c>
      <c r="Q201">
        <f>(баллы[[#This Row],[прошлые_нор]]+баллы[[#This Row],[текущий_нор]])*баллы[[#This Row],[коэффициент]]</f>
        <v>0</v>
      </c>
      <c r="R201" t="e">
        <f>баллы[[#This Row],[всего_нор]]*данные!$C$6</f>
        <v>#DIV/0!</v>
      </c>
    </row>
    <row r="202" spans="1:18" x14ac:dyDescent="0.2">
      <c r="A202">
        <v>201</v>
      </c>
      <c r="B202" t="str">
        <f>_xlfn.XLOOKUP(баллы[[#This Row],[№]],штат[№],штат[сотрудник])</f>
        <v>Шуганов Владислав Миронович (НИЦ «Интеллектуальные системы и среды производства и потребления продуктов питания», , Заведующий НИЦ)</v>
      </c>
      <c r="O20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2">
        <f>SUMIF(нор[сотрудник],"="&amp;баллы[[#This Row],[сотрудник]],нор[итого])</f>
        <v>0</v>
      </c>
      <c r="Q202">
        <f>(баллы[[#This Row],[прошлые_нор]]+баллы[[#This Row],[текущий_нор]])*баллы[[#This Row],[коэффициент]]</f>
        <v>0</v>
      </c>
      <c r="R202" t="e">
        <f>баллы[[#This Row],[всего_нор]]*данные!$C$6</f>
        <v>#DIV/0!</v>
      </c>
    </row>
    <row r="203" spans="1:18" x14ac:dyDescent="0.2">
      <c r="A203">
        <v>202</v>
      </c>
      <c r="B203" t="str">
        <f>_xlfn.XLOOKUP(баллы[[#This Row],[№]],штат[№],штат[сотрудник])</f>
        <v>Шуганов Владислав Миронович (НИЦ «Интеллектуальные системы и среды производства и потребления продуктов питания», , Ведущий научный сотрудник)</v>
      </c>
      <c r="O20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3">
        <f>SUMIF(нор[сотрудник],"="&amp;баллы[[#This Row],[сотрудник]],нор[итого])</f>
        <v>0</v>
      </c>
      <c r="Q203">
        <f>(баллы[[#This Row],[прошлые_нор]]+баллы[[#This Row],[текущий_нор]])*баллы[[#This Row],[коэффициент]]</f>
        <v>0</v>
      </c>
      <c r="R203" t="e">
        <f>баллы[[#This Row],[всего_нор]]*данные!$C$6</f>
        <v>#DIV/0!</v>
      </c>
    </row>
    <row r="204" spans="1:18" x14ac:dyDescent="0.2">
      <c r="A204">
        <v>203</v>
      </c>
      <c r="B204" t="str">
        <f>_xlfn.XLOOKUP(баллы[[#This Row],[№]],штат[№],штат[сотрудник])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Заведующий лабораторией)</v>
      </c>
      <c r="O20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4">
        <f>SUMIF(нор[сотрудник],"="&amp;баллы[[#This Row],[сотрудник]],нор[итого])</f>
        <v>0</v>
      </c>
      <c r="Q204">
        <f>(баллы[[#This Row],[прошлые_нор]]+баллы[[#This Row],[текущий_нор]])*баллы[[#This Row],[коэффициент]]</f>
        <v>0</v>
      </c>
      <c r="R204" t="e">
        <f>баллы[[#This Row],[всего_нор]]*данные!$C$6</f>
        <v>#DIV/0!</v>
      </c>
    </row>
    <row r="205" spans="1:18" x14ac:dyDescent="0.2">
      <c r="A205">
        <v>204</v>
      </c>
      <c r="B205" t="str">
        <f>_xlfn.XLOOKUP(баллы[[#This Row],[№]],штат[№],штат[сотрудник])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Ведущий научный сотрудник)</v>
      </c>
      <c r="O20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5">
        <f>SUMIF(нор[сотрудник],"="&amp;баллы[[#This Row],[сотрудник]],нор[итого])</f>
        <v>0</v>
      </c>
      <c r="Q205">
        <f>(баллы[[#This Row],[прошлые_нор]]+баллы[[#This Row],[текущий_нор]])*баллы[[#This Row],[коэффициент]]</f>
        <v>0</v>
      </c>
      <c r="R205" t="e">
        <f>баллы[[#This Row],[всего_нор]]*данные!$C$6</f>
        <v>#DIV/0!</v>
      </c>
    </row>
    <row r="206" spans="1:18" x14ac:dyDescent="0.2">
      <c r="A206">
        <v>205</v>
      </c>
      <c r="B206" t="str">
        <f>_xlfn.XLOOKUP(баллы[[#This Row],[№]],штат[№],штат[сотрудник])</f>
        <v>Бижоев Руслан Валерьевич (НИЦ «Интеллектуальные системы и среды производства и потребления продуктов питания», Лаборатория «Сельскохозяйственная робототехника», Научный сотрудник)</v>
      </c>
      <c r="O20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6">
        <f>SUMIF(нор[сотрудник],"="&amp;баллы[[#This Row],[сотрудник]],нор[итого])</f>
        <v>0</v>
      </c>
      <c r="Q206">
        <f>(баллы[[#This Row],[прошлые_нор]]+баллы[[#This Row],[текущий_нор]])*баллы[[#This Row],[коэффициент]]</f>
        <v>0</v>
      </c>
      <c r="R206" t="e">
        <f>баллы[[#This Row],[всего_нор]]*данные!$C$6</f>
        <v>#DIV/0!</v>
      </c>
    </row>
    <row r="207" spans="1:18" x14ac:dyDescent="0.2">
      <c r="A207">
        <v>206</v>
      </c>
      <c r="B207" t="str">
        <f>_xlfn.XLOOKUP(баллы[[#This Row],[№]],штат[№],штат[сотрудник])</f>
        <v>Кантиев Заурбек Юрьевич (НИЦ «Интеллектуальные системы и среды производства и потребления продуктов питания», Лаборатория «Сельскохозяйственная робототехника», Старший лаборант)</v>
      </c>
      <c r="O20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7">
        <f>SUMIF(нор[сотрудник],"="&amp;баллы[[#This Row],[сотрудник]],нор[итого])</f>
        <v>0</v>
      </c>
      <c r="Q207">
        <f>(баллы[[#This Row],[прошлые_нор]]+баллы[[#This Row],[текущий_нор]])*баллы[[#This Row],[коэффициент]]</f>
        <v>0</v>
      </c>
      <c r="R207" t="e">
        <f>баллы[[#This Row],[всего_нор]]*данные!$C$6</f>
        <v>#DIV/0!</v>
      </c>
    </row>
    <row r="208" spans="1:18" x14ac:dyDescent="0.2">
      <c r="A208">
        <v>207</v>
      </c>
      <c r="B208" t="str">
        <f>_xlfn.XLOOKUP(баллы[[#This Row],[№]],штат[№],штат[сотрудник])</f>
        <v>Коков Артур Чаримович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Заведующий лабораторией)</v>
      </c>
      <c r="O20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8">
        <f>SUMIF(нор[сотрудник],"="&amp;баллы[[#This Row],[сотрудник]],нор[итого])</f>
        <v>0</v>
      </c>
      <c r="Q208">
        <f>(баллы[[#This Row],[прошлые_нор]]+баллы[[#This Row],[текущий_нор]])*баллы[[#This Row],[коэффициент]]</f>
        <v>0</v>
      </c>
      <c r="R208" t="e">
        <f>баллы[[#This Row],[всего_нор]]*данные!$C$6</f>
        <v>#DIV/0!</v>
      </c>
    </row>
    <row r="209" spans="1:18" x14ac:dyDescent="0.2">
      <c r="A209">
        <v>208</v>
      </c>
      <c r="B209" t="str">
        <f>_xlfn.XLOOKUP(баллы[[#This Row],[№]],штат[№],штат[сотрудник])</f>
        <v>Алакаева Лейла Арсеновна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Младший научный сотрудник)</v>
      </c>
      <c r="O20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9">
        <f>SUMIF(нор[сотрудник],"="&amp;баллы[[#This Row],[сотрудник]],нор[итого])</f>
        <v>0</v>
      </c>
      <c r="Q209">
        <f>(баллы[[#This Row],[прошлые_нор]]+баллы[[#This Row],[текущий_нор]])*баллы[[#This Row],[коэффициент]]</f>
        <v>0</v>
      </c>
      <c r="R209" t="e">
        <f>баллы[[#This Row],[всего_нор]]*данные!$C$6</f>
        <v>#DIV/0!</v>
      </c>
    </row>
    <row r="210" spans="1:18" x14ac:dyDescent="0.2">
      <c r="A210">
        <v>209</v>
      </c>
      <c r="B210" t="str">
        <f>_xlfn.XLOOKUP(баллы[[#This Row],[№]],штат[№],штат[сотрудник])</f>
        <v>Азубекова Карина Лиуановна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Стажер-исследователь)</v>
      </c>
      <c r="O2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0">
        <f>SUMIF(нор[сотрудник],"="&amp;баллы[[#This Row],[сотрудник]],нор[итого])</f>
        <v>0</v>
      </c>
      <c r="Q210">
        <f>(баллы[[#This Row],[прошлые_нор]]+баллы[[#This Row],[текущий_нор]])*баллы[[#This Row],[коэффициент]]</f>
        <v>0</v>
      </c>
      <c r="R210" t="e">
        <f>баллы[[#This Row],[всего_нор]]*данные!$C$6</f>
        <v>#DIV/0!</v>
      </c>
    </row>
    <row r="211" spans="1:18" x14ac:dyDescent="0.2">
      <c r="A211">
        <v>210</v>
      </c>
      <c r="B211" t="str">
        <f>_xlfn.XLOOKUP(баллы[[#This Row],[№]],штат[№],штат[сотрудник])</f>
        <v>Лешкенов Аслан Мухамедович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Заведующий лабораторией)</v>
      </c>
      <c r="O2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1">
        <f>SUMIF(нор[сотрудник],"="&amp;баллы[[#This Row],[сотрудник]],нор[итого])</f>
        <v>0</v>
      </c>
      <c r="Q211">
        <f>(баллы[[#This Row],[прошлые_нор]]+баллы[[#This Row],[текущий_нор]])*баллы[[#This Row],[коэффициент]]</f>
        <v>0</v>
      </c>
      <c r="R211" t="e">
        <f>баллы[[#This Row],[всего_нор]]*данные!$C$6</f>
        <v>#DIV/0!</v>
      </c>
    </row>
    <row r="212" spans="1:18" x14ac:dyDescent="0.2">
      <c r="A212">
        <v>211</v>
      </c>
      <c r="B212" t="str">
        <f>_xlfn.XLOOKUP(баллы[[#This Row],[№]],штат[№],штат[сотрудник])</f>
        <v>Хромова Людмила Михайловна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Ведущий научный сотрудник)</v>
      </c>
      <c r="O2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2">
        <f>SUMIF(нор[сотрудник],"="&amp;баллы[[#This Row],[сотрудник]],нор[итого])</f>
        <v>0</v>
      </c>
      <c r="Q212">
        <f>(баллы[[#This Row],[прошлые_нор]]+баллы[[#This Row],[текущий_нор]])*баллы[[#This Row],[коэффициент]]</f>
        <v>0</v>
      </c>
      <c r="R212" t="e">
        <f>баллы[[#This Row],[всего_нор]]*данные!$C$6</f>
        <v>#DIV/0!</v>
      </c>
    </row>
    <row r="213" spans="1:18" x14ac:dyDescent="0.2">
      <c r="A213">
        <v>212</v>
      </c>
      <c r="B213" t="str">
        <f>_xlfn.XLOOKUP(баллы[[#This Row],[№]],штат[№],штат[сотрудник])</f>
        <v>Яковлев Михаил Александрович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Младший научный сотрудник)</v>
      </c>
      <c r="O2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3">
        <f>SUMIF(нор[сотрудник],"="&amp;баллы[[#This Row],[сотрудник]],нор[итого])</f>
        <v>0</v>
      </c>
      <c r="Q213">
        <f>(баллы[[#This Row],[прошлые_нор]]+баллы[[#This Row],[текущий_нор]])*баллы[[#This Row],[коэффициент]]</f>
        <v>0</v>
      </c>
      <c r="R213" t="e">
        <f>баллы[[#This Row],[всего_нор]]*данные!$C$6</f>
        <v>#DIV/0!</v>
      </c>
    </row>
    <row r="214" spans="1:18" x14ac:dyDescent="0.2">
      <c r="A214">
        <v>213</v>
      </c>
      <c r="B214" t="str">
        <f>_xlfn.XLOOKUP(баллы[[#This Row],[№]],штат[№],штат[сотрудник])</f>
        <v>Хамов Анзор Азаматгериевич (Сельскохозяйственная опытная станция, , Директор СОС)</v>
      </c>
      <c r="O2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4">
        <f>SUMIF(нор[сотрудник],"="&amp;баллы[[#This Row],[сотрудник]],нор[итого])</f>
        <v>0</v>
      </c>
      <c r="Q214">
        <f>(баллы[[#This Row],[прошлые_нор]]+баллы[[#This Row],[текущий_нор]])*баллы[[#This Row],[коэффициент]]</f>
        <v>0</v>
      </c>
      <c r="R214" t="e">
        <f>баллы[[#This Row],[всего_нор]]*данные!$C$6</f>
        <v>#DIV/0!</v>
      </c>
    </row>
    <row r="215" spans="1:18" x14ac:dyDescent="0.2">
      <c r="A215">
        <v>214</v>
      </c>
      <c r="B215" t="str">
        <f>_xlfn.XLOOKUP(баллы[[#This Row],[№]],штат[№],штат[сотрудник])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Заведующий лабораторией)</v>
      </c>
      <c r="O2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5">
        <f>SUMIF(нор[сотрудник],"="&amp;баллы[[#This Row],[сотрудник]],нор[итого])</f>
        <v>0</v>
      </c>
      <c r="Q215">
        <f>(баллы[[#This Row],[прошлые_нор]]+баллы[[#This Row],[текущий_нор]])*баллы[[#This Row],[коэффициент]]</f>
        <v>0</v>
      </c>
      <c r="R215" t="e">
        <f>баллы[[#This Row],[всего_нор]]*данные!$C$6</f>
        <v>#DIV/0!</v>
      </c>
    </row>
    <row r="216" spans="1:18" x14ac:dyDescent="0.2">
      <c r="A216">
        <v>215</v>
      </c>
      <c r="B216" t="str">
        <f>_xlfn.XLOOKUP(баллы[[#This Row],[№]],штат[№],штат[сотрудник])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Ведущий научный сотрудник)</v>
      </c>
      <c r="O2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6">
        <f>SUMIF(нор[сотрудник],"="&amp;баллы[[#This Row],[сотрудник]],нор[итого])</f>
        <v>0</v>
      </c>
      <c r="Q216">
        <f>(баллы[[#This Row],[прошлые_нор]]+баллы[[#This Row],[текущий_нор]])*баллы[[#This Row],[коэффициент]]</f>
        <v>0</v>
      </c>
      <c r="R216" t="e">
        <f>баллы[[#This Row],[всего_нор]]*данные!$C$6</f>
        <v>#DIV/0!</v>
      </c>
    </row>
    <row r="217" spans="1:18" x14ac:dyDescent="0.2">
      <c r="A217">
        <v>216</v>
      </c>
      <c r="B217" t="str">
        <f>_xlfn.XLOOKUP(баллы[[#This Row],[№]],штат[№],штат[сотрудник])</f>
        <v>Бербекова Ирина Мухадиновна (Сельскохозяйственная опытная станция, Лаборатория «Интеллектуальне производственные системы животноводства, птицеводства и рыбоводства», Стажер-исследователь)</v>
      </c>
      <c r="O2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7">
        <f>SUMIF(нор[сотрудник],"="&amp;баллы[[#This Row],[сотрудник]],нор[итого])</f>
        <v>0</v>
      </c>
      <c r="Q217">
        <f>(баллы[[#This Row],[прошлые_нор]]+баллы[[#This Row],[текущий_нор]])*баллы[[#This Row],[коэффициент]]</f>
        <v>0</v>
      </c>
      <c r="R217" t="e">
        <f>баллы[[#This Row],[всего_нор]]*данные!$C$6</f>
        <v>#DIV/0!</v>
      </c>
    </row>
    <row r="218" spans="1:18" x14ac:dyDescent="0.2">
      <c r="A218">
        <v>217</v>
      </c>
      <c r="B218" t="str">
        <f>_xlfn.XLOOKUP(баллы[[#This Row],[№]],штат[№],штат[сотрудник])</f>
        <v>Бербекова Наталья Владимировна (Сельскохозяйственная опытная станция, Лаборатория «Исследование и разработка технологий производства функциональных кормов», Заведующий лабораторией)</v>
      </c>
      <c r="O2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8">
        <f>SUMIF(нор[сотрудник],"="&amp;баллы[[#This Row],[сотрудник]],нор[итого])</f>
        <v>0</v>
      </c>
      <c r="Q218">
        <f>(баллы[[#This Row],[прошлые_нор]]+баллы[[#This Row],[текущий_нор]])*баллы[[#This Row],[коэффициент]]</f>
        <v>0</v>
      </c>
      <c r="R218" t="e">
        <f>баллы[[#This Row],[всего_нор]]*данные!$C$6</f>
        <v>#DIV/0!</v>
      </c>
    </row>
    <row r="219" spans="1:18" x14ac:dyDescent="0.2">
      <c r="A219">
        <v>218</v>
      </c>
      <c r="B219" t="str">
        <f>_xlfn.XLOOKUP(баллы[[#This Row],[№]],штат[№],штат[сотрудник])</f>
        <v>Курашев Жираслан Хаутиевич (НИЦ "Интеллектуальные генетические системы", , Заведующий НИЦ)</v>
      </c>
      <c r="O2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9">
        <f>SUMIF(нор[сотрудник],"="&amp;баллы[[#This Row],[сотрудник]],нор[итого])</f>
        <v>0</v>
      </c>
      <c r="Q219">
        <f>(баллы[[#This Row],[прошлые_нор]]+баллы[[#This Row],[текущий_нор]])*баллы[[#This Row],[коэффициент]]</f>
        <v>0</v>
      </c>
      <c r="R219" t="e">
        <f>баллы[[#This Row],[всего_нор]]*данные!$C$6</f>
        <v>#DIV/0!</v>
      </c>
    </row>
    <row r="220" spans="1:18" x14ac:dyDescent="0.2">
      <c r="A220">
        <v>219</v>
      </c>
      <c r="B220" t="str">
        <f>_xlfn.XLOOKUP(баллы[[#This Row],[№]],штат[№],штат[сотрудник])</f>
        <v>Курашев Жираслан Хаутиевич (НИЦ "Интеллектуальные генетические системы", , Ведущий научный сотрудник)</v>
      </c>
      <c r="O2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0">
        <f>SUMIF(нор[сотрудник],"="&amp;баллы[[#This Row],[сотрудник]],нор[итого])</f>
        <v>0</v>
      </c>
      <c r="Q220">
        <f>(баллы[[#This Row],[прошлые_нор]]+баллы[[#This Row],[текущий_нор]])*баллы[[#This Row],[коэффициент]]</f>
        <v>0</v>
      </c>
      <c r="R220" t="e">
        <f>баллы[[#This Row],[всего_нор]]*данные!$C$6</f>
        <v>#DIV/0!</v>
      </c>
    </row>
    <row r="221" spans="1:18" x14ac:dyDescent="0.2">
      <c r="A221">
        <v>220</v>
      </c>
      <c r="B221" t="str">
        <f>_xlfn.XLOOKUP(баллы[[#This Row],[№]],штат[№],штат[сотрудник])</f>
        <v>Хаудов Алий-бек Данильбекович  (НИЦ "Интеллектуальные генетические системы", Лаборатория «Молекулярная селекция и биотехнология», Научный сотрудник)</v>
      </c>
      <c r="O2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1">
        <f>SUMIF(нор[сотрудник],"="&amp;баллы[[#This Row],[сотрудник]],нор[итого])</f>
        <v>0</v>
      </c>
      <c r="Q221">
        <f>(баллы[[#This Row],[прошлые_нор]]+баллы[[#This Row],[текущий_нор]])*баллы[[#This Row],[коэффициент]]</f>
        <v>0</v>
      </c>
      <c r="R221" t="e">
        <f>баллы[[#This Row],[всего_нор]]*данные!$C$6</f>
        <v>#DIV/0!</v>
      </c>
    </row>
    <row r="222" spans="1:18" x14ac:dyDescent="0.2">
      <c r="A222">
        <v>221</v>
      </c>
      <c r="B222" t="str">
        <f>_xlfn.XLOOKUP(баллы[[#This Row],[№]],штат[№],штат[сотрудник])</f>
        <v>Архестова Дженет Хазреталиевна  (НИЦ "Интеллектуальные генетические системы", Лаборатория «Молекулярная селекция и биотехнология», Младший научный сотрудник)</v>
      </c>
      <c r="O2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2">
        <f>SUMIF(нор[сотрудник],"="&amp;баллы[[#This Row],[сотрудник]],нор[итого])</f>
        <v>0</v>
      </c>
      <c r="Q222">
        <f>(баллы[[#This Row],[прошлые_нор]]+баллы[[#This Row],[текущий_нор]])*баллы[[#This Row],[коэффициент]]</f>
        <v>0</v>
      </c>
      <c r="R222" t="e">
        <f>баллы[[#This Row],[всего_нор]]*данные!$C$6</f>
        <v>#DIV/0!</v>
      </c>
    </row>
    <row r="223" spans="1:18" x14ac:dyDescent="0.2">
      <c r="A223">
        <v>222</v>
      </c>
      <c r="B223" t="str">
        <f>_xlfn.XLOOKUP(баллы[[#This Row],[№]],штат[№],штат[сотрудник])</f>
        <v>Кимов Мухамед Асланбекович (НИЦ "Интеллектуальные генетические системы", Лаборатория «Молекулярная селекция и биотехнология», Младший научный сотрудник)</v>
      </c>
      <c r="O2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3">
        <f>SUMIF(нор[сотрудник],"="&amp;баллы[[#This Row],[сотрудник]],нор[итого])</f>
        <v>0</v>
      </c>
      <c r="Q223">
        <f>(баллы[[#This Row],[прошлые_нор]]+баллы[[#This Row],[текущий_нор]])*баллы[[#This Row],[коэффициент]]</f>
        <v>0</v>
      </c>
      <c r="R223" t="e">
        <f>баллы[[#This Row],[всего_нор]]*данные!$C$6</f>
        <v>#DIV/0!</v>
      </c>
    </row>
    <row r="224" spans="1:18" x14ac:dyDescent="0.2">
      <c r="A224">
        <v>223</v>
      </c>
      <c r="B224" t="str">
        <f>_xlfn.XLOOKUP(баллы[[#This Row],[№]],штат[№],штат[сотрудник])</f>
        <v>Унагасов Алим Ахмедханович (НИЦ "Интеллектуальные генетические системы", Лаборатория «Молекулярная селекция и биотехнология», Младший научный сотрудник)</v>
      </c>
      <c r="O2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4">
        <f>SUMIF(нор[сотрудник],"="&amp;баллы[[#This Row],[сотрудник]],нор[итого])</f>
        <v>0</v>
      </c>
      <c r="Q224">
        <f>(баллы[[#This Row],[прошлые_нор]]+баллы[[#This Row],[текущий_нор]])*баллы[[#This Row],[коэффициент]]</f>
        <v>0</v>
      </c>
      <c r="R224" t="e">
        <f>баллы[[#This Row],[всего_нор]]*данные!$C$6</f>
        <v>#DIV/0!</v>
      </c>
    </row>
    <row r="225" spans="1:18" x14ac:dyDescent="0.2">
      <c r="A225">
        <v>224</v>
      </c>
      <c r="B225" t="str">
        <f>_xlfn.XLOOKUP(баллы[[#This Row],[№]],штат[№],штат[сотрудник])</f>
        <v>Журтова Алена Хачимовна (НИЦ "Интеллектуальные генетические системы", Лаборатория «Молекулярная селекция и биотехнология», Стажер-исследователь)</v>
      </c>
      <c r="O2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5">
        <f>SUMIF(нор[сотрудник],"="&amp;баллы[[#This Row],[сотрудник]],нор[итого])</f>
        <v>0</v>
      </c>
      <c r="Q225">
        <f>(баллы[[#This Row],[прошлые_нор]]+баллы[[#This Row],[текущий_нор]])*баллы[[#This Row],[коэффициент]]</f>
        <v>0</v>
      </c>
      <c r="R225" t="e">
        <f>баллы[[#This Row],[всего_нор]]*данные!$C$6</f>
        <v>#DIV/0!</v>
      </c>
    </row>
    <row r="226" spans="1:18" x14ac:dyDescent="0.2">
      <c r="A226">
        <v>225</v>
      </c>
      <c r="B226" t="str">
        <f>_xlfn.XLOOKUP(баллы[[#This Row],[№]],штат[№],штат[сотрудник])</f>
        <v>Анчёков Мурат Инусович (НИЦ "Интеллектуальные генетические системы", Лаборатория «Имитационное моделирование феногенетических процессов» (ИМФП), Заведующий лабораторией)</v>
      </c>
      <c r="O2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6">
        <f>SUMIF(нор[сотрудник],"="&amp;баллы[[#This Row],[сотрудник]],нор[итого])</f>
        <v>0</v>
      </c>
      <c r="Q226">
        <f>(баллы[[#This Row],[прошлые_нор]]+баллы[[#This Row],[текущий_нор]])*баллы[[#This Row],[коэффициент]]</f>
        <v>0</v>
      </c>
      <c r="R226" t="e">
        <f>баллы[[#This Row],[всего_нор]]*данные!$C$6</f>
        <v>#DIV/0!</v>
      </c>
    </row>
    <row r="227" spans="1:18" x14ac:dyDescent="0.2">
      <c r="A227">
        <v>226</v>
      </c>
      <c r="B227" t="str">
        <f>_xlfn.XLOOKUP(баллы[[#This Row],[№]],штат[№],штат[сотрудник])</f>
        <v>Пшенокова Инна Ауесовна (НИЦ "Интеллектуальные генетические системы", Лаборатория «Имитационное моделирование феногенетических процессов» (ИМФП), Ведущий научный сотрудник)</v>
      </c>
      <c r="O2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7">
        <f>SUMIF(нор[сотрудник],"="&amp;баллы[[#This Row],[сотрудник]],нор[итого])</f>
        <v>0</v>
      </c>
      <c r="Q227">
        <f>(баллы[[#This Row],[прошлые_нор]]+баллы[[#This Row],[текущий_нор]])*баллы[[#This Row],[коэффициент]]</f>
        <v>0</v>
      </c>
      <c r="R227" t="e">
        <f>баллы[[#This Row],[всего_нор]]*данные!$C$6</f>
        <v>#DIV/0!</v>
      </c>
    </row>
    <row r="228" spans="1:18" x14ac:dyDescent="0.2">
      <c r="A228">
        <v>227</v>
      </c>
      <c r="B228" t="str">
        <f>_xlfn.XLOOKUP(баллы[[#This Row],[№]],штат[№],штат[сотрудник])</f>
        <v>Шомахов Беслан Рашидович (НИЦ "Интеллектуальные генетические системы", Лаборатория «Имитационное моделирование феногенетических процессов» (ИМФП), Старший научный сотрудник)</v>
      </c>
      <c r="O2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8">
        <f>SUMIF(нор[сотрудник],"="&amp;баллы[[#This Row],[сотрудник]],нор[итого])</f>
        <v>0</v>
      </c>
      <c r="Q228">
        <f>(баллы[[#This Row],[прошлые_нор]]+баллы[[#This Row],[текущий_нор]])*баллы[[#This Row],[коэффициент]]</f>
        <v>0</v>
      </c>
      <c r="R228" t="e">
        <f>баллы[[#This Row],[всего_нор]]*данные!$C$6</f>
        <v>#DIV/0!</v>
      </c>
    </row>
    <row r="229" spans="1:18" x14ac:dyDescent="0.2">
      <c r="A229">
        <v>228</v>
      </c>
      <c r="B229" t="str">
        <f>_xlfn.XLOOKUP(баллы[[#This Row],[№]],штат[№],штат[сотрудник])</f>
        <v>Заммоев Аслан Узеирович (НИЦ "Биомедицинская инженерия", , Заведующий НИЦ)</v>
      </c>
      <c r="O2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9">
        <f>SUMIF(нор[сотрудник],"="&amp;баллы[[#This Row],[сотрудник]],нор[итого])</f>
        <v>0</v>
      </c>
      <c r="Q229">
        <f>(баллы[[#This Row],[прошлые_нор]]+баллы[[#This Row],[текущий_нор]])*баллы[[#This Row],[коэффициент]]</f>
        <v>0</v>
      </c>
      <c r="R229" t="e">
        <f>баллы[[#This Row],[всего_нор]]*данные!$C$6</f>
        <v>#DIV/0!</v>
      </c>
    </row>
    <row r="230" spans="1:18" x14ac:dyDescent="0.2">
      <c r="A230">
        <v>229</v>
      </c>
      <c r="B230" t="str">
        <f>_xlfn.XLOOKUP(баллы[[#This Row],[№]],штат[№],штат[сотрудник])</f>
        <v>Жетишев Рашид Абдулович  (НИЦ "Биомедицинская инженерия", Лаборатория «Бионаноробототехника и нейроинженерия», Ведущий научный сотрудник)</v>
      </c>
      <c r="O2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0">
        <f>SUMIF(нор[сотрудник],"="&amp;баллы[[#This Row],[сотрудник]],нор[итого])</f>
        <v>0</v>
      </c>
      <c r="Q230">
        <f>(баллы[[#This Row],[прошлые_нор]]+баллы[[#This Row],[текущий_нор]])*баллы[[#This Row],[коэффициент]]</f>
        <v>0</v>
      </c>
      <c r="R230" t="e">
        <f>баллы[[#This Row],[всего_нор]]*данные!$C$6</f>
        <v>#DIV/0!</v>
      </c>
    </row>
    <row r="231" spans="1:18" x14ac:dyDescent="0.2">
      <c r="A231">
        <v>230</v>
      </c>
      <c r="B231" t="str">
        <f>_xlfn.XLOOKUP(баллы[[#This Row],[№]],штат[№],штат[сотрудник])</f>
        <v>Иванов Анатолий Беталович (НИЦ "Биомедицинская инженерия", Лаборатория «Бионаноробототехника и нейроинженерия», Ведущий научный сотрудник)</v>
      </c>
      <c r="O2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1">
        <f>SUMIF(нор[сотрудник],"="&amp;баллы[[#This Row],[сотрудник]],нор[итого])</f>
        <v>0</v>
      </c>
      <c r="Q231">
        <f>(баллы[[#This Row],[прошлые_нор]]+баллы[[#This Row],[текущий_нор]])*баллы[[#This Row],[коэффициент]]</f>
        <v>0</v>
      </c>
      <c r="R231" t="e">
        <f>баллы[[#This Row],[всего_нор]]*данные!$C$6</f>
        <v>#DIV/0!</v>
      </c>
    </row>
    <row r="232" spans="1:18" x14ac:dyDescent="0.2">
      <c r="A232">
        <v>231</v>
      </c>
      <c r="B232" t="str">
        <f>_xlfn.XLOOKUP(баллы[[#This Row],[№]],штат[№],штат[сотрудник])</f>
        <v>Хараева Заира Феликсовна (НИЦ "Биомедицинская инженерия", Лаборатория «Бионаноробототехника и нейроинженерия», Ведущий научный сотрудник)</v>
      </c>
      <c r="O2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2">
        <f>SUMIF(нор[сотрудник],"="&amp;баллы[[#This Row],[сотрудник]],нор[итого])</f>
        <v>0</v>
      </c>
      <c r="Q232">
        <f>(баллы[[#This Row],[прошлые_нор]]+баллы[[#This Row],[текущий_нор]])*баллы[[#This Row],[коэффициент]]</f>
        <v>0</v>
      </c>
      <c r="R232" t="e">
        <f>баллы[[#This Row],[всего_нор]]*данные!$C$6</f>
        <v>#DIV/0!</v>
      </c>
    </row>
    <row r="233" spans="1:18" x14ac:dyDescent="0.2">
      <c r="A233">
        <v>232</v>
      </c>
      <c r="B233" t="str">
        <f>_xlfn.XLOOKUP(баллы[[#This Row],[№]],штат[№],штат[сотрудник])</f>
        <v>Абуталипов Ренат Надельшаевич (НИЦ "Биомедицинская инженерия", Лаборатория «Бионаноробототехника и нейроинженерия», Старший научный сотрудник)</v>
      </c>
      <c r="O2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3">
        <f>SUMIF(нор[сотрудник],"="&amp;баллы[[#This Row],[сотрудник]],нор[итого])</f>
        <v>0</v>
      </c>
      <c r="Q233">
        <f>(баллы[[#This Row],[прошлые_нор]]+баллы[[#This Row],[текущий_нор]])*баллы[[#This Row],[коэффициент]]</f>
        <v>0</v>
      </c>
      <c r="R233" t="e">
        <f>баллы[[#This Row],[всего_нор]]*данные!$C$6</f>
        <v>#DIV/0!</v>
      </c>
    </row>
    <row r="234" spans="1:18" x14ac:dyDescent="0.2">
      <c r="A234">
        <v>233</v>
      </c>
      <c r="B234" t="str">
        <f>_xlfn.XLOOKUP(баллы[[#This Row],[№]],штат[№],штат[сотрудник])</f>
        <v>Виндижева Амина Суадиновна (НИЦ "Биомедицинская инженерия", Лаборатория «Бионаноробототехника и нейроинженерия», Научный сотрудник)</v>
      </c>
      <c r="O2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4">
        <f>SUMIF(нор[сотрудник],"="&amp;баллы[[#This Row],[сотрудник]],нор[итого])</f>
        <v>0</v>
      </c>
      <c r="Q234">
        <f>(баллы[[#This Row],[прошлые_нор]]+баллы[[#This Row],[текущий_нор]])*баллы[[#This Row],[коэффициент]]</f>
        <v>0</v>
      </c>
      <c r="R234" t="e">
        <f>баллы[[#This Row],[всего_нор]]*данные!$C$6</f>
        <v>#DIV/0!</v>
      </c>
    </row>
    <row r="235" spans="1:18" x14ac:dyDescent="0.2">
      <c r="A235">
        <v>234</v>
      </c>
      <c r="B235" t="str">
        <f>_xlfn.XLOOKUP(баллы[[#This Row],[№]],штат[№],штат[сотрудник])</f>
        <v>Ржевская Елена Викторовна  (НИЦ "Биомедицинская инженерия", Лаборатория «Бионаноробототехника и нейроинженерия», Научный сотрудник)</v>
      </c>
      <c r="O2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5">
        <f>SUMIF(нор[сотрудник],"="&amp;баллы[[#This Row],[сотрудник]],нор[итого])</f>
        <v>0</v>
      </c>
      <c r="Q235">
        <f>(баллы[[#This Row],[прошлые_нор]]+баллы[[#This Row],[текущий_нор]])*баллы[[#This Row],[коэффициент]]</f>
        <v>0</v>
      </c>
      <c r="R235" t="e">
        <f>баллы[[#This Row],[всего_нор]]*данные!$C$6</f>
        <v>#DIV/0!</v>
      </c>
    </row>
    <row r="236" spans="1:18" x14ac:dyDescent="0.2">
      <c r="A236">
        <v>235</v>
      </c>
      <c r="B236" t="str">
        <f>_xlfn.XLOOKUP(баллы[[#This Row],[№]],штат[№],штат[сотрудник])</f>
        <v>Хакяшева Элина Валерьевна  (НИЦ "Биомедицинская инженерия", Лаборатория «Бионаноробототехника и нейроинженерия», Научный сотрудник)</v>
      </c>
      <c r="O2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6">
        <f>SUMIF(нор[сотрудник],"="&amp;баллы[[#This Row],[сотрудник]],нор[итого])</f>
        <v>0</v>
      </c>
      <c r="Q236">
        <f>(баллы[[#This Row],[прошлые_нор]]+баллы[[#This Row],[текущий_нор]])*баллы[[#This Row],[коэффициент]]</f>
        <v>0</v>
      </c>
      <c r="R236" t="e">
        <f>баллы[[#This Row],[всего_нор]]*данные!$C$6</f>
        <v>#DIV/0!</v>
      </c>
    </row>
    <row r="237" spans="1:18" x14ac:dyDescent="0.2">
      <c r="A237">
        <v>236</v>
      </c>
      <c r="B237" t="str">
        <f>_xlfn.XLOOKUP(баллы[[#This Row],[№]],штат[№],штат[сотрудник])</f>
        <v>Беков Аслан Хазраилович (НИЦ "Биомедицинская инженерия", Лаборатория «Бионаноробототехника и нейроинженерия», Младший научный сотрудник)</v>
      </c>
      <c r="O2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7">
        <f>SUMIF(нор[сотрудник],"="&amp;баллы[[#This Row],[сотрудник]],нор[итого])</f>
        <v>0</v>
      </c>
      <c r="Q237">
        <f>(баллы[[#This Row],[прошлые_нор]]+баллы[[#This Row],[текущий_нор]])*баллы[[#This Row],[коэффициент]]</f>
        <v>0</v>
      </c>
      <c r="R237" t="e">
        <f>баллы[[#This Row],[всего_нор]]*данные!$C$6</f>
        <v>#DIV/0!</v>
      </c>
    </row>
    <row r="238" spans="1:18" x14ac:dyDescent="0.2">
      <c r="A238">
        <v>237</v>
      </c>
      <c r="B238" t="str">
        <f>_xlfn.XLOOKUP(баллы[[#This Row],[№]],штат[№],штат[сотрудник])</f>
        <v>Бербекова Дисана Рамазановна (НИЦ "Биомедицинская инженерия", Лаборатория «Бионаноробототехника и нейроинженерия», Стажер-исследователь)</v>
      </c>
      <c r="O2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8">
        <f>SUMIF(нор[сотрудник],"="&amp;баллы[[#This Row],[сотрудник]],нор[итого])</f>
        <v>0</v>
      </c>
      <c r="Q238">
        <f>(баллы[[#This Row],[прошлые_нор]]+баллы[[#This Row],[текущий_нор]])*баллы[[#This Row],[коэффициент]]</f>
        <v>0</v>
      </c>
      <c r="R238" t="e">
        <f>баллы[[#This Row],[всего_нор]]*данные!$C$6</f>
        <v>#DIV/0!</v>
      </c>
    </row>
    <row r="239" spans="1:18" x14ac:dyDescent="0.2">
      <c r="A239">
        <v>238</v>
      </c>
      <c r="B239" t="str">
        <f>_xlfn.XLOOKUP(баллы[[#This Row],[№]],штат[№],штат[сотрудник])</f>
        <v>Нагоев Алим Бесланович (Научно-образовательный центр, , Руководитель)</v>
      </c>
      <c r="O2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9">
        <f>SUMIF(нор[сотрудник],"="&amp;баллы[[#This Row],[сотрудник]],нор[итого])</f>
        <v>0</v>
      </c>
      <c r="Q239">
        <f>(баллы[[#This Row],[прошлые_нор]]+баллы[[#This Row],[текущий_нор]])*баллы[[#This Row],[коэффициент]]</f>
        <v>0</v>
      </c>
      <c r="R239" t="e">
        <f>баллы[[#This Row],[всего_нор]]*данные!$C$6</f>
        <v>#DIV/0!</v>
      </c>
    </row>
    <row r="240" spans="1:18" x14ac:dyDescent="0.2">
      <c r="A240">
        <v>239</v>
      </c>
      <c r="B240" t="str">
        <f>_xlfn.XLOOKUP(баллы[[#This Row],[№]],штат[№],штат[сотрудник])</f>
        <v>Мамбетова Фатимат Абдуллаховна (Научно-образовательный центр, , Зам. руководителя НОЦ)</v>
      </c>
      <c r="O2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0">
        <f>SUMIF(нор[сотрудник],"="&amp;баллы[[#This Row],[сотрудник]],нор[итого])</f>
        <v>0</v>
      </c>
      <c r="Q240">
        <f>(баллы[[#This Row],[прошлые_нор]]+баллы[[#This Row],[текущий_нор]])*баллы[[#This Row],[коэффициент]]</f>
        <v>0</v>
      </c>
      <c r="R240" t="e">
        <f>баллы[[#This Row],[всего_нор]]*данные!$C$6</f>
        <v>#DIV/0!</v>
      </c>
    </row>
    <row r="241" spans="1:18" x14ac:dyDescent="0.2">
      <c r="A241">
        <v>240</v>
      </c>
      <c r="B241" t="str">
        <f>_xlfn.XLOOKUP(баллы[[#This Row],[№]],штат[№],штат[сотрудник])</f>
        <v>Кудаева Залина Валерьевна (Научно-образовательный центр, , Заведующий отделом подготовки кадров высшей квалификации (ОПК))</v>
      </c>
      <c r="O2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1">
        <f>SUMIF(нор[сотрудник],"="&amp;баллы[[#This Row],[сотрудник]],нор[итого])</f>
        <v>0</v>
      </c>
      <c r="Q241">
        <f>(баллы[[#This Row],[прошлые_нор]]+баллы[[#This Row],[текущий_нор]])*баллы[[#This Row],[коэффициент]]</f>
        <v>0</v>
      </c>
      <c r="R241" t="e">
        <f>баллы[[#This Row],[всего_нор]]*данные!$C$6</f>
        <v>#DIV/0!</v>
      </c>
    </row>
    <row r="242" spans="1:18" x14ac:dyDescent="0.2">
      <c r="A242">
        <v>241</v>
      </c>
      <c r="B242" t="str">
        <f>_xlfn.XLOOKUP(баллы[[#This Row],[№]],штат[№],штат[сотрудник])</f>
        <v>Скорикова Людмила Васильевна (Научно-образовательный центр, , Заведующий учебно-методическим отделом)</v>
      </c>
      <c r="O2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2">
        <f>SUMIF(нор[сотрудник],"="&amp;баллы[[#This Row],[сотрудник]],нор[итого])</f>
        <v>0</v>
      </c>
      <c r="Q242">
        <f>(баллы[[#This Row],[прошлые_нор]]+баллы[[#This Row],[текущий_нор]])*баллы[[#This Row],[коэффициент]]</f>
        <v>0</v>
      </c>
      <c r="R242" t="e">
        <f>баллы[[#This Row],[всего_нор]]*данные!$C$6</f>
        <v>#DIV/0!</v>
      </c>
    </row>
    <row r="243" spans="1:18" x14ac:dyDescent="0.2">
      <c r="A243">
        <v>242</v>
      </c>
      <c r="B243" t="str">
        <f>_xlfn.XLOOKUP(баллы[[#This Row],[№]],штат[№],штат[сотрудник])</f>
        <v>Тхакахова Ирина Юрьевна (Научно-образовательный центр, , Ведущий специалист)</v>
      </c>
      <c r="O2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3">
        <f>SUMIF(нор[сотрудник],"="&amp;баллы[[#This Row],[сотрудник]],нор[итого])</f>
        <v>0</v>
      </c>
      <c r="Q243">
        <f>(баллы[[#This Row],[прошлые_нор]]+баллы[[#This Row],[текущий_нор]])*баллы[[#This Row],[коэффициент]]</f>
        <v>0</v>
      </c>
      <c r="R243" t="e">
        <f>баллы[[#This Row],[всего_нор]]*данные!$C$6</f>
        <v>#DIV/0!</v>
      </c>
    </row>
    <row r="244" spans="1:18" x14ac:dyDescent="0.2">
      <c r="A244">
        <v>243</v>
      </c>
      <c r="B244" t="str">
        <f>_xlfn.XLOOKUP(баллы[[#This Row],[№]],штат[№],штат[сотрудник])</f>
        <v>Аккиева Светлана Исмаиловна (Научно-образовательный центр, Профессорско-преподавательский состав, Зав. кафедрой)</v>
      </c>
      <c r="O2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4">
        <f>SUMIF(нор[сотрудник],"="&amp;баллы[[#This Row],[сотрудник]],нор[итого])</f>
        <v>0</v>
      </c>
      <c r="Q244">
        <f>(баллы[[#This Row],[прошлые_нор]]+баллы[[#This Row],[текущий_нор]])*баллы[[#This Row],[коэффициент]]</f>
        <v>0</v>
      </c>
      <c r="R244" t="e">
        <f>баллы[[#This Row],[всего_нор]]*данные!$C$6</f>
        <v>#DIV/0!</v>
      </c>
    </row>
    <row r="245" spans="1:18" x14ac:dyDescent="0.2">
      <c r="A245">
        <v>244</v>
      </c>
      <c r="B245" t="str">
        <f>_xlfn.XLOOKUP(баллы[[#This Row],[№]],штат[№],штат[сотрудник])</f>
        <v>Бербекова Наталья Владимировна (Научно-образовательный центр, Профессорско-преподавательский состав, Зав. кафедрой)</v>
      </c>
      <c r="O2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5">
        <f>SUMIF(нор[сотрудник],"="&amp;баллы[[#This Row],[сотрудник]],нор[итого])</f>
        <v>0</v>
      </c>
      <c r="Q245">
        <f>(баллы[[#This Row],[прошлые_нор]]+баллы[[#This Row],[текущий_нор]])*баллы[[#This Row],[коэффициент]]</f>
        <v>0</v>
      </c>
      <c r="R245" t="e">
        <f>баллы[[#This Row],[всего_нор]]*данные!$C$6</f>
        <v>#DIV/0!</v>
      </c>
    </row>
    <row r="246" spans="1:18" x14ac:dyDescent="0.2">
      <c r="A246">
        <v>245</v>
      </c>
      <c r="B246" t="str">
        <f>_xlfn.XLOOKUP(баллы[[#This Row],[№]],штат[№],штат[сотрудник])</f>
        <v>Лютикова Лариса Адольфовна (Научно-образовательный центр, Профессорско-преподавательский состав, Зав. кафедрой)</v>
      </c>
      <c r="O2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6">
        <f>SUMIF(нор[сотрудник],"="&amp;баллы[[#This Row],[сотрудник]],нор[итого])</f>
        <v>0</v>
      </c>
      <c r="Q246">
        <f>(баллы[[#This Row],[прошлые_нор]]+баллы[[#This Row],[текущий_нор]])*баллы[[#This Row],[коэффициент]]</f>
        <v>0</v>
      </c>
      <c r="R246" t="e">
        <f>баллы[[#This Row],[всего_нор]]*данные!$C$6</f>
        <v>#DIV/0!</v>
      </c>
    </row>
    <row r="247" spans="1:18" x14ac:dyDescent="0.2">
      <c r="A247">
        <v>246</v>
      </c>
      <c r="B247" t="str">
        <f>_xlfn.XLOOKUP(баллы[[#This Row],[№]],штат[№],штат[сотрудник])</f>
        <v>Мамчуев Мурат Османович (Научно-образовательный центр, Профессорско-преподавательский состав, Зав. кафедрой)</v>
      </c>
      <c r="O2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7">
        <f>SUMIF(нор[сотрудник],"="&amp;баллы[[#This Row],[сотрудник]],нор[итого])</f>
        <v>0</v>
      </c>
      <c r="Q247">
        <f>(баллы[[#This Row],[прошлые_нор]]+баллы[[#This Row],[текущий_нор]])*баллы[[#This Row],[коэффициент]]</f>
        <v>0</v>
      </c>
      <c r="R247" t="e">
        <f>баллы[[#This Row],[всего_нор]]*данные!$C$6</f>
        <v>#DIV/0!</v>
      </c>
    </row>
    <row r="248" spans="1:18" x14ac:dyDescent="0.2">
      <c r="A248">
        <v>247</v>
      </c>
      <c r="B248" t="str">
        <f>_xlfn.XLOOKUP(баллы[[#This Row],[№]],штат[№],штат[сотрудник])</f>
        <v>Хавжокова Людмила Борисовна (Научно-образовательный центр, Профессорско-преподавательский состав, Зав. кафедрой)</v>
      </c>
      <c r="O2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8">
        <f>SUMIF(нор[сотрудник],"="&amp;баллы[[#This Row],[сотрудник]],нор[итого])</f>
        <v>0</v>
      </c>
      <c r="Q248">
        <f>(баллы[[#This Row],[прошлые_нор]]+баллы[[#This Row],[текущий_нор]])*баллы[[#This Row],[коэффициент]]</f>
        <v>0</v>
      </c>
      <c r="R248" t="e">
        <f>баллы[[#This Row],[всего_нор]]*данные!$C$6</f>
        <v>#DIV/0!</v>
      </c>
    </row>
    <row r="249" spans="1:18" x14ac:dyDescent="0.2">
      <c r="A249">
        <v>248</v>
      </c>
      <c r="B249" t="str">
        <f>_xlfn.XLOOKUP(баллы[[#This Row],[№]],штат[№],штат[сотрудник])</f>
        <v>Эдгулова Елизавета Каральбиевна (Научно-образовательный центр, Профессорско-преподавательский состав, Зав. кафедрой)</v>
      </c>
      <c r="O2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9">
        <f>SUMIF(нор[сотрудник],"="&amp;баллы[[#This Row],[сотрудник]],нор[итого])</f>
        <v>0</v>
      </c>
      <c r="Q249">
        <f>(баллы[[#This Row],[прошлые_нор]]+баллы[[#This Row],[текущий_нор]])*баллы[[#This Row],[коэффициент]]</f>
        <v>0</v>
      </c>
      <c r="R249" t="e">
        <f>баллы[[#This Row],[всего_нор]]*данные!$C$6</f>
        <v>#DIV/0!</v>
      </c>
    </row>
    <row r="250" spans="1:18" x14ac:dyDescent="0.2">
      <c r="A250">
        <v>249</v>
      </c>
      <c r="B250" t="str">
        <f>_xlfn.XLOOKUP(баллы[[#This Row],[№]],штат[№],штат[сотрудник])</f>
        <v>Берова Фаризат Жамаловна (Научно-образовательный центр, Профессорско-преподавательский состав, Профессор)</v>
      </c>
      <c r="O2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0">
        <f>SUMIF(нор[сотрудник],"="&amp;баллы[[#This Row],[сотрудник]],нор[итого])</f>
        <v>0</v>
      </c>
      <c r="Q250">
        <f>(баллы[[#This Row],[прошлые_нор]]+баллы[[#This Row],[текущий_нор]])*баллы[[#This Row],[коэффициент]]</f>
        <v>0</v>
      </c>
      <c r="R250" t="e">
        <f>баллы[[#This Row],[всего_нор]]*данные!$C$6</f>
        <v>#DIV/0!</v>
      </c>
    </row>
    <row r="251" spans="1:18" x14ac:dyDescent="0.2">
      <c r="A251">
        <v>250</v>
      </c>
      <c r="B251" t="str">
        <f>_xlfn.XLOOKUP(баллы[[#This Row],[№]],штат[№],штат[сотрудник])</f>
        <v>Бжеумыхов Владимир Сафарбиевич (Научно-образовательный центр, Профессорско-преподавательский состав, Профессор)</v>
      </c>
      <c r="O2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1">
        <f>SUMIF(нор[сотрудник],"="&amp;баллы[[#This Row],[сотрудник]],нор[итого])</f>
        <v>0</v>
      </c>
      <c r="Q251">
        <f>(баллы[[#This Row],[прошлые_нор]]+баллы[[#This Row],[текущий_нор]])*баллы[[#This Row],[коэффициент]]</f>
        <v>0</v>
      </c>
      <c r="R251" t="e">
        <f>баллы[[#This Row],[всего_нор]]*данные!$C$6</f>
        <v>#DIV/0!</v>
      </c>
    </row>
    <row r="252" spans="1:18" x14ac:dyDescent="0.2">
      <c r="A252">
        <v>251</v>
      </c>
      <c r="B252" t="str">
        <f>_xlfn.XLOOKUP(баллы[[#This Row],[№]],штат[№],штат[сотрудник])</f>
        <v>Биттирова Тамара Шамсудиновна (Научно-образовательный центр, Профессорско-преподавательский состав, Профессор)</v>
      </c>
      <c r="O2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2">
        <f>SUMIF(нор[сотрудник],"="&amp;баллы[[#This Row],[сотрудник]],нор[итого])</f>
        <v>0</v>
      </c>
      <c r="Q252">
        <f>(баллы[[#This Row],[прошлые_нор]]+баллы[[#This Row],[текущий_нор]])*баллы[[#This Row],[коэффициент]]</f>
        <v>0</v>
      </c>
      <c r="R252" t="e">
        <f>баллы[[#This Row],[всего_нор]]*данные!$C$6</f>
        <v>#DIV/0!</v>
      </c>
    </row>
    <row r="253" spans="1:18" x14ac:dyDescent="0.2">
      <c r="A253">
        <v>252</v>
      </c>
      <c r="B253" t="str">
        <f>_xlfn.XLOOKUP(баллы[[#This Row],[№]],штат[№],штат[сотрудник])</f>
        <v>Рехвиашвили Серго Шотович (Научно-образовательный центр, Профессорско-преподавательский состав, Профессор)</v>
      </c>
      <c r="O2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3">
        <f>SUMIF(нор[сотрудник],"="&amp;баллы[[#This Row],[сотрудник]],нор[итого])</f>
        <v>0</v>
      </c>
      <c r="Q253">
        <f>(баллы[[#This Row],[прошлые_нор]]+баллы[[#This Row],[текущий_нор]])*баллы[[#This Row],[коэффициент]]</f>
        <v>0</v>
      </c>
      <c r="R253" t="e">
        <f>баллы[[#This Row],[всего_нор]]*данные!$C$6</f>
        <v>#DIV/0!</v>
      </c>
    </row>
    <row r="254" spans="1:18" x14ac:dyDescent="0.2">
      <c r="A254">
        <v>253</v>
      </c>
      <c r="B254" t="str">
        <f>_xlfn.XLOOKUP(баллы[[#This Row],[№]],штат[№],штат[сотрудник])</f>
        <v>Шевлоков Вячеслав Аманович (Научно-образовательный центр, Профессорско-преподавательский состав, Профессор)</v>
      </c>
      <c r="O2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4">
        <f>SUMIF(нор[сотрудник],"="&amp;баллы[[#This Row],[сотрудник]],нор[итого])</f>
        <v>0</v>
      </c>
      <c r="Q254">
        <f>(баллы[[#This Row],[прошлые_нор]]+баллы[[#This Row],[текущий_нор]])*баллы[[#This Row],[коэффициент]]</f>
        <v>0</v>
      </c>
      <c r="R254" t="e">
        <f>баллы[[#This Row],[всего_нор]]*данные!$C$6</f>
        <v>#DIV/0!</v>
      </c>
    </row>
    <row r="255" spans="1:18" x14ac:dyDescent="0.2">
      <c r="A255">
        <v>254</v>
      </c>
      <c r="B255" t="str">
        <f>_xlfn.XLOOKUP(баллы[[#This Row],[№]],штат[№],штат[сотрудник])</f>
        <v>Шибзухов Заур Мухадинович (Научно-образовательный центр, Профессорско-преподавательский состав, Профессор)</v>
      </c>
      <c r="O2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5">
        <f>SUMIF(нор[сотрудник],"="&amp;баллы[[#This Row],[сотрудник]],нор[итого])</f>
        <v>0</v>
      </c>
      <c r="Q255">
        <f>(баллы[[#This Row],[прошлые_нор]]+баллы[[#This Row],[текущий_нор]])*баллы[[#This Row],[коэффициент]]</f>
        <v>0</v>
      </c>
      <c r="R255" t="e">
        <f>баллы[[#This Row],[всего_нор]]*данные!$C$6</f>
        <v>#DIV/0!</v>
      </c>
    </row>
    <row r="256" spans="1:18" x14ac:dyDescent="0.2">
      <c r="A256">
        <v>255</v>
      </c>
      <c r="B256" t="str">
        <f>_xlfn.XLOOKUP(баллы[[#This Row],[№]],штат[№],штат[сотрудник])</f>
        <v>Аппаев Сафар Пахауович (Научно-образовательный центр, Профессорско-преподавательский состав, Доцент)</v>
      </c>
      <c r="O2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6">
        <f>SUMIF(нор[сотрудник],"="&amp;баллы[[#This Row],[сотрудник]],нор[итого])</f>
        <v>0</v>
      </c>
      <c r="Q256">
        <f>(баллы[[#This Row],[прошлые_нор]]+баллы[[#This Row],[текущий_нор]])*баллы[[#This Row],[коэффициент]]</f>
        <v>0</v>
      </c>
      <c r="R256" t="e">
        <f>баллы[[#This Row],[всего_нор]]*данные!$C$6</f>
        <v>#DIV/0!</v>
      </c>
    </row>
    <row r="257" spans="1:18" x14ac:dyDescent="0.2">
      <c r="A257">
        <v>256</v>
      </c>
      <c r="B257" t="str">
        <f>_xlfn.XLOOKUP(баллы[[#This Row],[№]],штат[№],штат[сотрудник])</f>
        <v>Аттаев Анатолий Хусеевич (Научно-образовательный центр, Профессорско-преподавательский состав, Доцент)</v>
      </c>
      <c r="O2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7">
        <f>SUMIF(нор[сотрудник],"="&amp;баллы[[#This Row],[сотрудник]],нор[итого])</f>
        <v>0</v>
      </c>
      <c r="Q257">
        <f>(баллы[[#This Row],[прошлые_нор]]+баллы[[#This Row],[текущий_нор]])*баллы[[#This Row],[коэффициент]]</f>
        <v>0</v>
      </c>
      <c r="R257" t="e">
        <f>баллы[[#This Row],[всего_нор]]*данные!$C$6</f>
        <v>#DIV/0!</v>
      </c>
    </row>
    <row r="258" spans="1:18" x14ac:dyDescent="0.2">
      <c r="A258">
        <v>257</v>
      </c>
      <c r="B258" t="str">
        <f>_xlfn.XLOOKUP(баллы[[#This Row],[№]],штат[№],штат[сотрудник])</f>
        <v>Занилов Амиран Хабидович (Научно-образовательный центр, Профессорско-преподавательский состав, Доцент)</v>
      </c>
      <c r="O2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8">
        <f>SUMIF(нор[сотрудник],"="&amp;баллы[[#This Row],[сотрудник]],нор[итого])</f>
        <v>0</v>
      </c>
      <c r="Q258">
        <f>(баллы[[#This Row],[прошлые_нор]]+баллы[[#This Row],[текущий_нор]])*баллы[[#This Row],[коэффициент]]</f>
        <v>0</v>
      </c>
      <c r="R258" t="e">
        <f>баллы[[#This Row],[всего_нор]]*данные!$C$6</f>
        <v>#DIV/0!</v>
      </c>
    </row>
    <row r="259" spans="1:18" x14ac:dyDescent="0.2">
      <c r="A259">
        <v>258</v>
      </c>
      <c r="B259" t="str">
        <f>_xlfn.XLOOKUP(баллы[[#This Row],[№]],штат[№],штат[сотрудник])</f>
        <v>Макоева Дана Гисовна (Научно-образовательный центр, Профессорско-преподавательский состав, Доцент)</v>
      </c>
      <c r="O2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9">
        <f>SUMIF(нор[сотрудник],"="&amp;баллы[[#This Row],[сотрудник]],нор[итого])</f>
        <v>0</v>
      </c>
      <c r="Q259">
        <f>(баллы[[#This Row],[прошлые_нор]]+баллы[[#This Row],[текущий_нор]])*баллы[[#This Row],[коэффициент]]</f>
        <v>0</v>
      </c>
      <c r="R259" t="e">
        <f>баллы[[#This Row],[всего_нор]]*данные!$C$6</f>
        <v>#DIV/0!</v>
      </c>
    </row>
    <row r="260" spans="1:18" x14ac:dyDescent="0.2">
      <c r="A260">
        <v>259</v>
      </c>
      <c r="B260" t="str">
        <f>_xlfn.XLOOKUP(баллы[[#This Row],[№]],штат[№],штат[сотрудник])</f>
        <v>Хромова Людмила Михайловна (Научно-образовательный центр, Профессорско-преподавательский состав, Доцент)</v>
      </c>
      <c r="O2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0">
        <f>SUMIF(нор[сотрудник],"="&amp;баллы[[#This Row],[сотрудник]],нор[итого])</f>
        <v>0</v>
      </c>
      <c r="Q260">
        <f>(баллы[[#This Row],[прошлые_нор]]+баллы[[#This Row],[текущий_нор]])*баллы[[#This Row],[коэффициент]]</f>
        <v>0</v>
      </c>
      <c r="R260" t="e">
        <f>баллы[[#This Row],[всего_нор]]*данные!$C$6</f>
        <v>#DIV/0!</v>
      </c>
    </row>
    <row r="261" spans="1:18" x14ac:dyDescent="0.2">
      <c r="A261">
        <v>260</v>
      </c>
      <c r="B261" t="str">
        <f>_xlfn.XLOOKUP(баллы[[#This Row],[№]],штат[№],штат[сотрудник])</f>
        <v>Гуртуева Ирина Асланбековна (Научно-образовательный центр, Профессорско-преподавательский состав, Доцент)</v>
      </c>
      <c r="O2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1">
        <f>SUMIF(нор[сотрудник],"="&amp;баллы[[#This Row],[сотрудник]],нор[итого])</f>
        <v>0</v>
      </c>
      <c r="Q261">
        <f>(баллы[[#This Row],[прошлые_нор]]+баллы[[#This Row],[текущий_нор]])*баллы[[#This Row],[коэффициент]]</f>
        <v>0</v>
      </c>
      <c r="R261" t="e">
        <f>баллы[[#This Row],[всего_нор]]*данные!$C$6</f>
        <v>#DIV/0!</v>
      </c>
    </row>
    <row r="262" spans="1:18" x14ac:dyDescent="0.2">
      <c r="A262">
        <v>261</v>
      </c>
      <c r="B262" t="str">
        <f>_xlfn.XLOOKUP(баллы[[#This Row],[№]],штат[№],штат[сотрудник])</f>
        <v>Шибзухов Залим-Гери Султанович (Научно-образовательный центр, Профессорско-преподавательский состав, Доцент)</v>
      </c>
      <c r="O2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2">
        <f>SUMIF(нор[сотрудник],"="&amp;баллы[[#This Row],[сотрудник]],нор[итого])</f>
        <v>0</v>
      </c>
      <c r="Q262">
        <f>(баллы[[#This Row],[прошлые_нор]]+баллы[[#This Row],[текущий_нор]])*баллы[[#This Row],[коэффициент]]</f>
        <v>0</v>
      </c>
      <c r="R262" t="e">
        <f>баллы[[#This Row],[всего_нор]]*данные!$C$6</f>
        <v>#DIV/0!</v>
      </c>
    </row>
    <row r="263" spans="1:18" x14ac:dyDescent="0.2">
      <c r="A263">
        <v>262</v>
      </c>
      <c r="B263" t="str">
        <f>_xlfn.XLOOKUP(баллы[[#This Row],[№]],штат[№],штат[сотрудник])</f>
        <v>Абаева Асият Мусаевна (Научно-образовательный центр, Профессорско-преподавательский состав, Старший преподаватель)</v>
      </c>
      <c r="O2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3">
        <f>SUMIF(нор[сотрудник],"="&amp;баллы[[#This Row],[сотрудник]],нор[итого])</f>
        <v>0</v>
      </c>
      <c r="Q263">
        <f>(баллы[[#This Row],[прошлые_нор]]+баллы[[#This Row],[текущий_нор]])*баллы[[#This Row],[коэффициент]]</f>
        <v>0</v>
      </c>
      <c r="R263" t="e">
        <f>баллы[[#This Row],[всего_нор]]*данные!$C$6</f>
        <v>#DIV/0!</v>
      </c>
    </row>
    <row r="264" spans="1:18" x14ac:dyDescent="0.2">
      <c r="A264">
        <v>263</v>
      </c>
      <c r="B264" t="str">
        <f>_xlfn.XLOOKUP(баллы[[#This Row],[№]],штат[№],штат[сотрудник])</f>
        <v>Коков Артур Чаримович (Научно-образовательный центр, НОЦ внебюджет, Профессор)</v>
      </c>
      <c r="O2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4">
        <f>SUMIF(нор[сотрудник],"="&amp;баллы[[#This Row],[сотрудник]],нор[итого])</f>
        <v>0</v>
      </c>
      <c r="Q264">
        <f>(баллы[[#This Row],[прошлые_нор]]+баллы[[#This Row],[текущий_нор]])*баллы[[#This Row],[коэффициент]]</f>
        <v>0</v>
      </c>
      <c r="R264" t="e">
        <f>баллы[[#This Row],[всего_нор]]*данные!$C$6</f>
        <v>#DIV/0!</v>
      </c>
    </row>
    <row r="265" spans="1:18" x14ac:dyDescent="0.2">
      <c r="A265">
        <v>264</v>
      </c>
      <c r="B265" t="str">
        <f>_xlfn.XLOOKUP(баллы[[#This Row],[№]],штат[№],штат[сотрудник])</f>
        <v>Кузьминов Петр Абрамович (Научно-образовательный центр, НОЦ внебюджет, Профессор)</v>
      </c>
      <c r="O2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5">
        <f>SUMIF(нор[сотрудник],"="&amp;баллы[[#This Row],[сотрудник]],нор[итого])</f>
        <v>0</v>
      </c>
      <c r="Q265">
        <f>(баллы[[#This Row],[прошлые_нор]]+баллы[[#This Row],[текущий_нор]])*баллы[[#This Row],[коэффициент]]</f>
        <v>0</v>
      </c>
      <c r="R265" t="e">
        <f>баллы[[#This Row],[всего_нор]]*данные!$C$6</f>
        <v>#DIV/0!</v>
      </c>
    </row>
    <row r="266" spans="1:18" x14ac:dyDescent="0.2">
      <c r="A266">
        <v>265</v>
      </c>
      <c r="B266" t="str">
        <f>_xlfn.XLOOKUP(баллы[[#This Row],[№]],штат[№],штат[сотрудник])</f>
        <v>Кушхабиев Анзор Викторович.В. (Научно-образовательный центр, НОЦ внебюджет, Профессор)</v>
      </c>
      <c r="O2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6">
        <f>SUMIF(нор[сотрудник],"="&amp;баллы[[#This Row],[сотрудник]],нор[итого])</f>
        <v>0</v>
      </c>
      <c r="Q266">
        <f>(баллы[[#This Row],[прошлые_нор]]+баллы[[#This Row],[текущий_нор]])*баллы[[#This Row],[коэффициент]]</f>
        <v>0</v>
      </c>
      <c r="R266" t="e">
        <f>баллы[[#This Row],[всего_нор]]*данные!$C$6</f>
        <v>#DIV/0!</v>
      </c>
    </row>
    <row r="267" spans="1:18" x14ac:dyDescent="0.2">
      <c r="A267">
        <v>266</v>
      </c>
      <c r="B267" t="str">
        <f>_xlfn.XLOOKUP(баллы[[#This Row],[№]],штат[№],штат[сотрудник])</f>
        <v>Албогачиева Макка Султан-Гиреевна (Научно-образовательный центр, НОЦ внебюджет, Доцент)</v>
      </c>
      <c r="O2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7">
        <f>SUMIF(нор[сотрудник],"="&amp;баллы[[#This Row],[сотрудник]],нор[итого])</f>
        <v>0</v>
      </c>
      <c r="Q267">
        <f>(баллы[[#This Row],[прошлые_нор]]+баллы[[#This Row],[текущий_нор]])*баллы[[#This Row],[коэффициент]]</f>
        <v>0</v>
      </c>
      <c r="R267" t="e">
        <f>баллы[[#This Row],[всего_нор]]*данные!$C$6</f>
        <v>#DIV/0!</v>
      </c>
    </row>
    <row r="268" spans="1:18" x14ac:dyDescent="0.2">
      <c r="A268">
        <v>267</v>
      </c>
      <c r="B268" t="str">
        <f>_xlfn.XLOOKUP(баллы[[#This Row],[№]],штат[№],штат[сотрудник])</f>
        <v>Бозиев Олег Людинович (Научно-образовательный центр, НОЦ внебюджет, Доцент)</v>
      </c>
      <c r="O2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8">
        <f>SUMIF(нор[сотрудник],"="&amp;баллы[[#This Row],[сотрудник]],нор[итого])</f>
        <v>0</v>
      </c>
      <c r="Q268">
        <f>(баллы[[#This Row],[прошлые_нор]]+баллы[[#This Row],[текущий_нор]])*баллы[[#This Row],[коэффициент]]</f>
        <v>0</v>
      </c>
      <c r="R268" t="e">
        <f>баллы[[#This Row],[всего_нор]]*данные!$C$6</f>
        <v>#DIV/0!</v>
      </c>
    </row>
    <row r="269" spans="1:18" x14ac:dyDescent="0.2">
      <c r="A269">
        <v>268</v>
      </c>
      <c r="B269" t="str">
        <f>_xlfn.XLOOKUP(баллы[[#This Row],[№]],штат[№],штат[сотрудник])</f>
        <v>Гуртуев Алим Оюсович (Научно-образовательный центр, НОЦ внебюджет, Доцент)</v>
      </c>
      <c r="O2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9">
        <f>SUMIF(нор[сотрудник],"="&amp;баллы[[#This Row],[сотрудник]],нор[итого])</f>
        <v>0</v>
      </c>
      <c r="Q269">
        <f>(баллы[[#This Row],[прошлые_нор]]+баллы[[#This Row],[текущий_нор]])*баллы[[#This Row],[коэффициент]]</f>
        <v>0</v>
      </c>
      <c r="R269" t="e">
        <f>баллы[[#This Row],[всего_нор]]*данные!$C$6</f>
        <v>#DIV/0!</v>
      </c>
    </row>
    <row r="270" spans="1:18" x14ac:dyDescent="0.2">
      <c r="A270">
        <v>269</v>
      </c>
      <c r="B270" t="str">
        <f>_xlfn.XLOOKUP(баллы[[#This Row],[№]],штат[№],штат[сотрудник])</f>
        <v>Кагазежев Жираслан Валерьевич (Научно-образовательный центр, НОЦ внебюджет, Доцент)</v>
      </c>
      <c r="O2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0">
        <f>SUMIF(нор[сотрудник],"="&amp;баллы[[#This Row],[сотрудник]],нор[итого])</f>
        <v>0</v>
      </c>
      <c r="Q270">
        <f>(баллы[[#This Row],[прошлые_нор]]+баллы[[#This Row],[текущий_нор]])*баллы[[#This Row],[коэффициент]]</f>
        <v>0</v>
      </c>
      <c r="R270" t="e">
        <f>баллы[[#This Row],[всего_нор]]*данные!$C$6</f>
        <v>#DIV/0!</v>
      </c>
    </row>
    <row r="271" spans="1:18" x14ac:dyDescent="0.2">
      <c r="A271">
        <v>270</v>
      </c>
      <c r="B271" t="str">
        <f>_xlfn.XLOOKUP(баллы[[#This Row],[№]],штат[№],штат[сотрудник])</f>
        <v>Прасолов Дмитрий Николаевич (Научно-образовательный центр, НОЦ внебюджет, Доцент)</v>
      </c>
      <c r="O2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1">
        <f>SUMIF(нор[сотрудник],"="&amp;баллы[[#This Row],[сотрудник]],нор[итого])</f>
        <v>0</v>
      </c>
      <c r="Q271">
        <f>(баллы[[#This Row],[прошлые_нор]]+баллы[[#This Row],[текущий_нор]])*баллы[[#This Row],[коэффициент]]</f>
        <v>0</v>
      </c>
      <c r="R271" t="e">
        <f>баллы[[#This Row],[всего_нор]]*данные!$C$6</f>
        <v>#DIV/0!</v>
      </c>
    </row>
    <row r="272" spans="1:18" x14ac:dyDescent="0.2">
      <c r="A272">
        <v>271</v>
      </c>
      <c r="B272" t="str">
        <f>_xlfn.XLOOKUP(баллы[[#This Row],[№]],штат[№],штат[сотрудник])</f>
        <v>Шаожева Наталья Анатольевна (Научно-образовательный центр, НОЦ внебюджет, Доцент)</v>
      </c>
      <c r="O2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2">
        <f>SUMIF(нор[сотрудник],"="&amp;баллы[[#This Row],[сотрудник]],нор[итого])</f>
        <v>0</v>
      </c>
      <c r="Q272">
        <f>(баллы[[#This Row],[прошлые_нор]]+баллы[[#This Row],[текущий_нор]])*баллы[[#This Row],[коэффициент]]</f>
        <v>0</v>
      </c>
      <c r="R272" t="e">
        <f>баллы[[#This Row],[всего_нор]]*данные!$C$6</f>
        <v>#DIV/0!</v>
      </c>
    </row>
    <row r="273" spans="1:18" x14ac:dyDescent="0.2">
      <c r="A273">
        <v>272</v>
      </c>
      <c r="B273" t="str">
        <f>_xlfn.XLOOKUP(баллы[[#This Row],[№]],штат[№],штат[сотрудник])</f>
        <v xml:space="preserve"> (, , )</v>
      </c>
      <c r="O2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3">
        <f>SUMIF(нор[сотрудник],"="&amp;баллы[[#This Row],[сотрудник]],нор[итого])</f>
        <v>0</v>
      </c>
      <c r="Q273">
        <f>(баллы[[#This Row],[прошлые_нор]]+баллы[[#This Row],[текущий_нор]])*баллы[[#This Row],[коэффициент]]</f>
        <v>0</v>
      </c>
      <c r="R273" t="e">
        <f>баллы[[#This Row],[всего_нор]]*данные!$C$6</f>
        <v>#DIV/0!</v>
      </c>
    </row>
    <row r="274" spans="1:18" x14ac:dyDescent="0.2">
      <c r="A274">
        <v>273</v>
      </c>
      <c r="B274" t="str">
        <f>_xlfn.XLOOKUP(баллы[[#This Row],[№]],штат[№],штат[сотрудник])</f>
        <v xml:space="preserve"> (, , )</v>
      </c>
      <c r="O2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4">
        <f>SUMIF(нор[сотрудник],"="&amp;баллы[[#This Row],[сотрудник]],нор[итого])</f>
        <v>0</v>
      </c>
      <c r="Q274">
        <f>(баллы[[#This Row],[прошлые_нор]]+баллы[[#This Row],[текущий_нор]])*баллы[[#This Row],[коэффициент]]</f>
        <v>0</v>
      </c>
      <c r="R274" t="e">
        <f>баллы[[#This Row],[всего_нор]]*данные!$C$6</f>
        <v>#DIV/0!</v>
      </c>
    </row>
    <row r="275" spans="1:18" x14ac:dyDescent="0.2">
      <c r="A275">
        <v>274</v>
      </c>
      <c r="B275" t="str">
        <f>_xlfn.XLOOKUP(баллы[[#This Row],[№]],штат[№],штат[сотрудник])</f>
        <v xml:space="preserve"> (, , )</v>
      </c>
      <c r="O2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5">
        <f>SUMIF(нор[сотрудник],"="&amp;баллы[[#This Row],[сотрудник]],нор[итого])</f>
        <v>0</v>
      </c>
      <c r="Q275">
        <f>(баллы[[#This Row],[прошлые_нор]]+баллы[[#This Row],[текущий_нор]])*баллы[[#This Row],[коэффициент]]</f>
        <v>0</v>
      </c>
      <c r="R275" t="e">
        <f>баллы[[#This Row],[всего_нор]]*данные!$C$6</f>
        <v>#DIV/0!</v>
      </c>
    </row>
    <row r="276" spans="1:18" x14ac:dyDescent="0.2">
      <c r="A276">
        <v>275</v>
      </c>
      <c r="B276" t="str">
        <f>_xlfn.XLOOKUP(баллы[[#This Row],[№]],штат[№],штат[сотрудник])</f>
        <v xml:space="preserve"> (, , )</v>
      </c>
      <c r="O2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6">
        <f>SUMIF(нор[сотрудник],"="&amp;баллы[[#This Row],[сотрудник]],нор[итого])</f>
        <v>0</v>
      </c>
      <c r="Q276">
        <f>(баллы[[#This Row],[прошлые_нор]]+баллы[[#This Row],[текущий_нор]])*баллы[[#This Row],[коэффициент]]</f>
        <v>0</v>
      </c>
      <c r="R276" t="e">
        <f>баллы[[#This Row],[всего_нор]]*данные!$C$6</f>
        <v>#DIV/0!</v>
      </c>
    </row>
    <row r="277" spans="1:18" x14ac:dyDescent="0.2">
      <c r="A277">
        <v>276</v>
      </c>
      <c r="B277" t="str">
        <f>_xlfn.XLOOKUP(баллы[[#This Row],[№]],штат[№],штат[сотрудник])</f>
        <v xml:space="preserve"> (, , )</v>
      </c>
      <c r="O2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7">
        <f>SUMIF(нор[сотрудник],"="&amp;баллы[[#This Row],[сотрудник]],нор[итого])</f>
        <v>0</v>
      </c>
      <c r="Q277">
        <f>(баллы[[#This Row],[прошлые_нор]]+баллы[[#This Row],[текущий_нор]])*баллы[[#This Row],[коэффициент]]</f>
        <v>0</v>
      </c>
      <c r="R277" t="e">
        <f>баллы[[#This Row],[всего_нор]]*данные!$C$6</f>
        <v>#DIV/0!</v>
      </c>
    </row>
    <row r="278" spans="1:18" x14ac:dyDescent="0.2">
      <c r="A278">
        <v>277</v>
      </c>
      <c r="B278" t="str">
        <f>_xlfn.XLOOKUP(баллы[[#This Row],[№]],штат[№],штат[сотрудник])</f>
        <v xml:space="preserve"> (, , )</v>
      </c>
      <c r="O2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8">
        <f>SUMIF(нор[сотрудник],"="&amp;баллы[[#This Row],[сотрудник]],нор[итого])</f>
        <v>0</v>
      </c>
      <c r="Q278">
        <f>(баллы[[#This Row],[прошлые_нор]]+баллы[[#This Row],[текущий_нор]])*баллы[[#This Row],[коэффициент]]</f>
        <v>0</v>
      </c>
      <c r="R278" t="e">
        <f>баллы[[#This Row],[всего_нор]]*данные!$C$6</f>
        <v>#DIV/0!</v>
      </c>
    </row>
    <row r="279" spans="1:18" x14ac:dyDescent="0.2">
      <c r="A279">
        <v>278</v>
      </c>
      <c r="B279" t="str">
        <f>_xlfn.XLOOKUP(баллы[[#This Row],[№]],штат[№],штат[сотрудник])</f>
        <v xml:space="preserve"> (, , )</v>
      </c>
      <c r="O2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9">
        <f>SUMIF(нор[сотрудник],"="&amp;баллы[[#This Row],[сотрудник]],нор[итого])</f>
        <v>0</v>
      </c>
      <c r="Q279">
        <f>(баллы[[#This Row],[прошлые_нор]]+баллы[[#This Row],[текущий_нор]])*баллы[[#This Row],[коэффициент]]</f>
        <v>0</v>
      </c>
      <c r="R279" t="e">
        <f>баллы[[#This Row],[всего_нор]]*данные!$C$6</f>
        <v>#DIV/0!</v>
      </c>
    </row>
    <row r="280" spans="1:18" x14ac:dyDescent="0.2">
      <c r="A280">
        <v>279</v>
      </c>
      <c r="B280" t="str">
        <f>_xlfn.XLOOKUP(баллы[[#This Row],[№]],штат[№],штат[сотрудник])</f>
        <v xml:space="preserve"> (, , )</v>
      </c>
      <c r="O2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0">
        <f>SUMIF(нор[сотрудник],"="&amp;баллы[[#This Row],[сотрудник]],нор[итого])</f>
        <v>0</v>
      </c>
      <c r="Q280">
        <f>(баллы[[#This Row],[прошлые_нор]]+баллы[[#This Row],[текущий_нор]])*баллы[[#This Row],[коэффициент]]</f>
        <v>0</v>
      </c>
      <c r="R280" t="e">
        <f>баллы[[#This Row],[всего_нор]]*данные!$C$6</f>
        <v>#DIV/0!</v>
      </c>
    </row>
    <row r="281" spans="1:18" x14ac:dyDescent="0.2">
      <c r="A281">
        <v>280</v>
      </c>
      <c r="B281" t="str">
        <f>_xlfn.XLOOKUP(баллы[[#This Row],[№]],штат[№],штат[сотрудник])</f>
        <v xml:space="preserve"> (, , )</v>
      </c>
      <c r="O2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1">
        <f>SUMIF(нор[сотрудник],"="&amp;баллы[[#This Row],[сотрудник]],нор[итого])</f>
        <v>0</v>
      </c>
      <c r="Q281">
        <f>(баллы[[#This Row],[прошлые_нор]]+баллы[[#This Row],[текущий_нор]])*баллы[[#This Row],[коэффициент]]</f>
        <v>0</v>
      </c>
      <c r="R281" t="e">
        <f>баллы[[#This Row],[всего_нор]]*данные!$C$6</f>
        <v>#DIV/0!</v>
      </c>
    </row>
    <row r="282" spans="1:18" x14ac:dyDescent="0.2">
      <c r="A282">
        <v>281</v>
      </c>
      <c r="B282" t="str">
        <f>_xlfn.XLOOKUP(баллы[[#This Row],[№]],штат[№],штат[сотрудник])</f>
        <v xml:space="preserve"> (, , )</v>
      </c>
      <c r="O2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2">
        <f>SUMIF(нор[сотрудник],"="&amp;баллы[[#This Row],[сотрудник]],нор[итого])</f>
        <v>0</v>
      </c>
      <c r="Q282">
        <f>(баллы[[#This Row],[прошлые_нор]]+баллы[[#This Row],[текущий_нор]])*баллы[[#This Row],[коэффициент]]</f>
        <v>0</v>
      </c>
      <c r="R282" t="e">
        <f>баллы[[#This Row],[всего_нор]]*данные!$C$6</f>
        <v>#DIV/0!</v>
      </c>
    </row>
    <row r="283" spans="1:18" x14ac:dyDescent="0.2">
      <c r="A283">
        <v>282</v>
      </c>
      <c r="B283" t="str">
        <f>_xlfn.XLOOKUP(баллы[[#This Row],[№]],штат[№],штат[сотрудник])</f>
        <v xml:space="preserve"> (, , )</v>
      </c>
      <c r="O2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3">
        <f>SUMIF(нор[сотрудник],"="&amp;баллы[[#This Row],[сотрудник]],нор[итого])</f>
        <v>0</v>
      </c>
      <c r="Q283">
        <f>(баллы[[#This Row],[прошлые_нор]]+баллы[[#This Row],[текущий_нор]])*баллы[[#This Row],[коэффициент]]</f>
        <v>0</v>
      </c>
      <c r="R283" t="e">
        <f>баллы[[#This Row],[всего_нор]]*данные!$C$6</f>
        <v>#DIV/0!</v>
      </c>
    </row>
    <row r="284" spans="1:18" x14ac:dyDescent="0.2">
      <c r="A284">
        <v>283</v>
      </c>
      <c r="B284" t="str">
        <f>_xlfn.XLOOKUP(баллы[[#This Row],[№]],штат[№],штат[сотрудник])</f>
        <v xml:space="preserve"> (, , )</v>
      </c>
      <c r="O2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4">
        <f>SUMIF(нор[сотрудник],"="&amp;баллы[[#This Row],[сотрудник]],нор[итого])</f>
        <v>0</v>
      </c>
      <c r="Q284">
        <f>(баллы[[#This Row],[прошлые_нор]]+баллы[[#This Row],[текущий_нор]])*баллы[[#This Row],[коэффициент]]</f>
        <v>0</v>
      </c>
      <c r="R284" t="e">
        <f>баллы[[#This Row],[всего_нор]]*данные!$C$6</f>
        <v>#DIV/0!</v>
      </c>
    </row>
    <row r="285" spans="1:18" x14ac:dyDescent="0.2">
      <c r="A285">
        <v>284</v>
      </c>
      <c r="B285" t="str">
        <f>_xlfn.XLOOKUP(баллы[[#This Row],[№]],штат[№],штат[сотрудник])</f>
        <v xml:space="preserve"> (, , )</v>
      </c>
      <c r="O2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5">
        <f>SUMIF(нор[сотрудник],"="&amp;баллы[[#This Row],[сотрудник]],нор[итого])</f>
        <v>0</v>
      </c>
      <c r="Q285">
        <f>(баллы[[#This Row],[прошлые_нор]]+баллы[[#This Row],[текущий_нор]])*баллы[[#This Row],[коэффициент]]</f>
        <v>0</v>
      </c>
      <c r="R285" t="e">
        <f>баллы[[#This Row],[всего_нор]]*данные!$C$6</f>
        <v>#DIV/0!</v>
      </c>
    </row>
    <row r="286" spans="1:18" x14ac:dyDescent="0.2">
      <c r="A286">
        <v>285</v>
      </c>
      <c r="B286" t="str">
        <f>_xlfn.XLOOKUP(баллы[[#This Row],[№]],штат[№],штат[сотрудник])</f>
        <v xml:space="preserve"> (, , )</v>
      </c>
      <c r="O2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6">
        <f>SUMIF(нор[сотрудник],"="&amp;баллы[[#This Row],[сотрудник]],нор[итого])</f>
        <v>0</v>
      </c>
      <c r="Q286">
        <f>(баллы[[#This Row],[прошлые_нор]]+баллы[[#This Row],[текущий_нор]])*баллы[[#This Row],[коэффициент]]</f>
        <v>0</v>
      </c>
      <c r="R286" t="e">
        <f>баллы[[#This Row],[всего_нор]]*данные!$C$6</f>
        <v>#DIV/0!</v>
      </c>
    </row>
    <row r="287" spans="1:18" x14ac:dyDescent="0.2">
      <c r="A287">
        <v>286</v>
      </c>
      <c r="B287" t="str">
        <f>_xlfn.XLOOKUP(баллы[[#This Row],[№]],штат[№],штат[сотрудник])</f>
        <v xml:space="preserve"> (, , )</v>
      </c>
      <c r="O2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7">
        <f>SUMIF(нор[сотрудник],"="&amp;баллы[[#This Row],[сотрудник]],нор[итого])</f>
        <v>0</v>
      </c>
      <c r="Q287">
        <f>(баллы[[#This Row],[прошлые_нор]]+баллы[[#This Row],[текущий_нор]])*баллы[[#This Row],[коэффициент]]</f>
        <v>0</v>
      </c>
      <c r="R287" t="e">
        <f>баллы[[#This Row],[всего_нор]]*данные!$C$6</f>
        <v>#DIV/0!</v>
      </c>
    </row>
    <row r="288" spans="1:18" x14ac:dyDescent="0.2">
      <c r="A288">
        <v>287</v>
      </c>
      <c r="B288" t="str">
        <f>_xlfn.XLOOKUP(баллы[[#This Row],[№]],штат[№],штат[сотрудник])</f>
        <v xml:space="preserve"> (, , )</v>
      </c>
      <c r="O2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8">
        <f>SUMIF(нор[сотрудник],"="&amp;баллы[[#This Row],[сотрудник]],нор[итого])</f>
        <v>0</v>
      </c>
      <c r="Q288">
        <f>(баллы[[#This Row],[прошлые_нор]]+баллы[[#This Row],[текущий_нор]])*баллы[[#This Row],[коэффициент]]</f>
        <v>0</v>
      </c>
      <c r="R288" t="e">
        <f>баллы[[#This Row],[всего_нор]]*данные!$C$6</f>
        <v>#DIV/0!</v>
      </c>
    </row>
    <row r="289" spans="1:18" x14ac:dyDescent="0.2">
      <c r="A289">
        <v>288</v>
      </c>
      <c r="B289" t="str">
        <f>_xlfn.XLOOKUP(баллы[[#This Row],[№]],штат[№],штат[сотрудник])</f>
        <v xml:space="preserve"> (, , )</v>
      </c>
      <c r="O2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9">
        <f>SUMIF(нор[сотрудник],"="&amp;баллы[[#This Row],[сотрудник]],нор[итого])</f>
        <v>0</v>
      </c>
      <c r="Q289">
        <f>(баллы[[#This Row],[прошлые_нор]]+баллы[[#This Row],[текущий_нор]])*баллы[[#This Row],[коэффициент]]</f>
        <v>0</v>
      </c>
      <c r="R289" t="e">
        <f>баллы[[#This Row],[всего_нор]]*данные!$C$6</f>
        <v>#DIV/0!</v>
      </c>
    </row>
    <row r="290" spans="1:18" x14ac:dyDescent="0.2">
      <c r="A290">
        <v>289</v>
      </c>
      <c r="B290" t="str">
        <f>_xlfn.XLOOKUP(баллы[[#This Row],[№]],штат[№],штат[сотрудник])</f>
        <v xml:space="preserve"> (, , )</v>
      </c>
      <c r="O2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0">
        <f>SUMIF(нор[сотрудник],"="&amp;баллы[[#This Row],[сотрудник]],нор[итого])</f>
        <v>0</v>
      </c>
      <c r="Q290">
        <f>(баллы[[#This Row],[прошлые_нор]]+баллы[[#This Row],[текущий_нор]])*баллы[[#This Row],[коэффициент]]</f>
        <v>0</v>
      </c>
      <c r="R290" t="e">
        <f>баллы[[#This Row],[всего_нор]]*данные!$C$6</f>
        <v>#DIV/0!</v>
      </c>
    </row>
    <row r="291" spans="1:18" x14ac:dyDescent="0.2">
      <c r="A291">
        <v>290</v>
      </c>
      <c r="B291" t="str">
        <f>_xlfn.XLOOKUP(баллы[[#This Row],[№]],штат[№],штат[сотрудник])</f>
        <v xml:space="preserve"> (, , )</v>
      </c>
      <c r="O2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1">
        <f>SUMIF(нор[сотрудник],"="&amp;баллы[[#This Row],[сотрудник]],нор[итого])</f>
        <v>0</v>
      </c>
      <c r="Q291">
        <f>(баллы[[#This Row],[прошлые_нор]]+баллы[[#This Row],[текущий_нор]])*баллы[[#This Row],[коэффициент]]</f>
        <v>0</v>
      </c>
      <c r="R291" t="e">
        <f>баллы[[#This Row],[всего_нор]]*данные!$C$6</f>
        <v>#DIV/0!</v>
      </c>
    </row>
    <row r="292" spans="1:18" x14ac:dyDescent="0.2">
      <c r="A292">
        <v>291</v>
      </c>
      <c r="B292" t="str">
        <f>_xlfn.XLOOKUP(баллы[[#This Row],[№]],штат[№],штат[сотрудник])</f>
        <v xml:space="preserve"> (, , )</v>
      </c>
      <c r="O2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2">
        <f>SUMIF(нор[сотрудник],"="&amp;баллы[[#This Row],[сотрудник]],нор[итого])</f>
        <v>0</v>
      </c>
      <c r="Q292">
        <f>(баллы[[#This Row],[прошлые_нор]]+баллы[[#This Row],[текущий_нор]])*баллы[[#This Row],[коэффициент]]</f>
        <v>0</v>
      </c>
      <c r="R292" t="e">
        <f>баллы[[#This Row],[всего_нор]]*данные!$C$6</f>
        <v>#DIV/0!</v>
      </c>
    </row>
    <row r="293" spans="1:18" x14ac:dyDescent="0.2">
      <c r="A293">
        <v>292</v>
      </c>
      <c r="B293" t="str">
        <f>_xlfn.XLOOKUP(баллы[[#This Row],[№]],штат[№],штат[сотрудник])</f>
        <v xml:space="preserve"> (, , )</v>
      </c>
      <c r="O2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3">
        <f>SUMIF(нор[сотрудник],"="&amp;баллы[[#This Row],[сотрудник]],нор[итого])</f>
        <v>0</v>
      </c>
      <c r="Q293">
        <f>(баллы[[#This Row],[прошлые_нор]]+баллы[[#This Row],[текущий_нор]])*баллы[[#This Row],[коэффициент]]</f>
        <v>0</v>
      </c>
      <c r="R293" t="e">
        <f>баллы[[#This Row],[всего_нор]]*данные!$C$6</f>
        <v>#DIV/0!</v>
      </c>
    </row>
    <row r="294" spans="1:18" x14ac:dyDescent="0.2">
      <c r="A294">
        <v>293</v>
      </c>
      <c r="B294" t="str">
        <f>_xlfn.XLOOKUP(баллы[[#This Row],[№]],штат[№],штат[сотрудник])</f>
        <v xml:space="preserve"> (, , )</v>
      </c>
      <c r="O2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4">
        <f>SUMIF(нор[сотрудник],"="&amp;баллы[[#This Row],[сотрудник]],нор[итого])</f>
        <v>0</v>
      </c>
      <c r="Q294">
        <f>(баллы[[#This Row],[прошлые_нор]]+баллы[[#This Row],[текущий_нор]])*баллы[[#This Row],[коэффициент]]</f>
        <v>0</v>
      </c>
      <c r="R294" t="e">
        <f>баллы[[#This Row],[всего_нор]]*данные!$C$6</f>
        <v>#DIV/0!</v>
      </c>
    </row>
    <row r="295" spans="1:18" x14ac:dyDescent="0.2">
      <c r="A295">
        <v>294</v>
      </c>
      <c r="B295" t="str">
        <f>_xlfn.XLOOKUP(баллы[[#This Row],[№]],штат[№],штат[сотрудник])</f>
        <v xml:space="preserve"> (, , )</v>
      </c>
      <c r="O2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5">
        <f>SUMIF(нор[сотрудник],"="&amp;баллы[[#This Row],[сотрудник]],нор[итого])</f>
        <v>0</v>
      </c>
      <c r="Q295">
        <f>(баллы[[#This Row],[прошлые_нор]]+баллы[[#This Row],[текущий_нор]])*баллы[[#This Row],[коэффициент]]</f>
        <v>0</v>
      </c>
      <c r="R295" t="e">
        <f>баллы[[#This Row],[всего_нор]]*данные!$C$6</f>
        <v>#DIV/0!</v>
      </c>
    </row>
    <row r="296" spans="1:18" x14ac:dyDescent="0.2">
      <c r="A296">
        <v>295</v>
      </c>
      <c r="B296" t="str">
        <f>_xlfn.XLOOKUP(баллы[[#This Row],[№]],штат[№],штат[сотрудник])</f>
        <v xml:space="preserve"> (, , )</v>
      </c>
      <c r="O2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6">
        <f>SUMIF(нор[сотрудник],"="&amp;баллы[[#This Row],[сотрудник]],нор[итого])</f>
        <v>0</v>
      </c>
      <c r="Q296">
        <f>(баллы[[#This Row],[прошлые_нор]]+баллы[[#This Row],[текущий_нор]])*баллы[[#This Row],[коэффициент]]</f>
        <v>0</v>
      </c>
      <c r="R296" t="e">
        <f>баллы[[#This Row],[всего_нор]]*данные!$C$6</f>
        <v>#DIV/0!</v>
      </c>
    </row>
    <row r="297" spans="1:18" x14ac:dyDescent="0.2">
      <c r="A297">
        <v>296</v>
      </c>
      <c r="B297" t="str">
        <f>_xlfn.XLOOKUP(баллы[[#This Row],[№]],штат[№],штат[сотрудник])</f>
        <v xml:space="preserve"> (, , )</v>
      </c>
      <c r="O2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7">
        <f>SUMIF(нор[сотрудник],"="&amp;баллы[[#This Row],[сотрудник]],нор[итого])</f>
        <v>0</v>
      </c>
      <c r="Q297">
        <f>(баллы[[#This Row],[прошлые_нор]]+баллы[[#This Row],[текущий_нор]])*баллы[[#This Row],[коэффициент]]</f>
        <v>0</v>
      </c>
      <c r="R297" t="e">
        <f>баллы[[#This Row],[всего_нор]]*данные!$C$6</f>
        <v>#DIV/0!</v>
      </c>
    </row>
    <row r="298" spans="1:18" x14ac:dyDescent="0.2">
      <c r="A298">
        <v>297</v>
      </c>
      <c r="B298" t="str">
        <f>_xlfn.XLOOKUP(баллы[[#This Row],[№]],штат[№],штат[сотрудник])</f>
        <v xml:space="preserve"> (, , )</v>
      </c>
      <c r="O2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8">
        <f>SUMIF(нор[сотрудник],"="&amp;баллы[[#This Row],[сотрудник]],нор[итого])</f>
        <v>0</v>
      </c>
      <c r="Q298">
        <f>(баллы[[#This Row],[прошлые_нор]]+баллы[[#This Row],[текущий_нор]])*баллы[[#This Row],[коэффициент]]</f>
        <v>0</v>
      </c>
      <c r="R298" t="e">
        <f>баллы[[#This Row],[всего_нор]]*данные!$C$6</f>
        <v>#DIV/0!</v>
      </c>
    </row>
    <row r="299" spans="1:18" x14ac:dyDescent="0.2">
      <c r="A299">
        <v>298</v>
      </c>
      <c r="B299" t="str">
        <f>_xlfn.XLOOKUP(баллы[[#This Row],[№]],штат[№],штат[сотрудник])</f>
        <v xml:space="preserve"> (, , )</v>
      </c>
      <c r="O2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9">
        <f>SUMIF(нор[сотрудник],"="&amp;баллы[[#This Row],[сотрудник]],нор[итого])</f>
        <v>0</v>
      </c>
      <c r="Q299">
        <f>(баллы[[#This Row],[прошлые_нор]]+баллы[[#This Row],[текущий_нор]])*баллы[[#This Row],[коэффициент]]</f>
        <v>0</v>
      </c>
      <c r="R299" t="e">
        <f>баллы[[#This Row],[всего_нор]]*данные!$C$6</f>
        <v>#DIV/0!</v>
      </c>
    </row>
    <row r="300" spans="1:18" x14ac:dyDescent="0.2">
      <c r="A300">
        <v>299</v>
      </c>
      <c r="B300" t="str">
        <f>_xlfn.XLOOKUP(баллы[[#This Row],[№]],штат[№],штат[сотрудник])</f>
        <v xml:space="preserve"> (, , )</v>
      </c>
      <c r="O3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0">
        <f>SUMIF(нор[сотрудник],"="&amp;баллы[[#This Row],[сотрудник]],нор[итого])</f>
        <v>0</v>
      </c>
      <c r="Q300">
        <f>(баллы[[#This Row],[прошлые_нор]]+баллы[[#This Row],[текущий_нор]])*баллы[[#This Row],[коэффициент]]</f>
        <v>0</v>
      </c>
      <c r="R300" t="e">
        <f>баллы[[#This Row],[всего_нор]]*данные!$C$6</f>
        <v>#DIV/0!</v>
      </c>
    </row>
    <row r="301" spans="1:18" x14ac:dyDescent="0.2">
      <c r="A301">
        <v>300</v>
      </c>
      <c r="B301" t="str">
        <f>_xlfn.XLOOKUP(баллы[[#This Row],[№]],штат[№],штат[сотрудник])</f>
        <v xml:space="preserve"> (, , )</v>
      </c>
      <c r="O3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1">
        <f>SUMIF(нор[сотрудник],"="&amp;баллы[[#This Row],[сотрудник]],нор[итого])</f>
        <v>0</v>
      </c>
      <c r="Q301">
        <f>(баллы[[#This Row],[прошлые_нор]]+баллы[[#This Row],[текущий_нор]])*баллы[[#This Row],[коэффициент]]</f>
        <v>0</v>
      </c>
      <c r="R301" t="e">
        <f>баллы[[#This Row],[всего_нор]]*данные!$C$6</f>
        <v>#DIV/0!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683C-4DD2-4501-9DBB-2BCE55211B31}">
  <dimension ref="A1:G8"/>
  <sheetViews>
    <sheetView workbookViewId="0">
      <selection activeCell="D6" sqref="D6"/>
    </sheetView>
  </sheetViews>
  <sheetFormatPr defaultRowHeight="15" x14ac:dyDescent="0.2"/>
  <cols>
    <col min="1" max="1" width="16.41015625" bestFit="1" customWidth="1"/>
    <col min="3" max="3" width="12.9140625" bestFit="1" customWidth="1"/>
    <col min="4" max="6" width="11.43359375" bestFit="1" customWidth="1"/>
    <col min="7" max="7" width="10.35546875" bestFit="1" customWidth="1"/>
  </cols>
  <sheetData>
    <row r="1" spans="1:7" x14ac:dyDescent="0.2">
      <c r="C1" s="1" t="s">
        <v>385</v>
      </c>
      <c r="D1" s="1" t="s">
        <v>408</v>
      </c>
      <c r="E1" s="1" t="s">
        <v>409</v>
      </c>
      <c r="F1" s="1" t="s">
        <v>410</v>
      </c>
      <c r="G1" s="1" t="s">
        <v>411</v>
      </c>
    </row>
    <row r="2" spans="1:7" x14ac:dyDescent="0.2">
      <c r="A2" s="1" t="s">
        <v>407</v>
      </c>
      <c r="C2" s="2">
        <v>1000000</v>
      </c>
      <c r="D2" s="2">
        <v>250000</v>
      </c>
      <c r="E2" s="2">
        <v>500000</v>
      </c>
      <c r="F2" s="2">
        <v>500000</v>
      </c>
      <c r="G2" s="2">
        <v>10000</v>
      </c>
    </row>
    <row r="3" spans="1:7" x14ac:dyDescent="0.2">
      <c r="A3" s="1" t="s">
        <v>417</v>
      </c>
      <c r="C3">
        <f>SUM(баллы[прошлые_нор])</f>
        <v>0</v>
      </c>
    </row>
    <row r="4" spans="1:7" x14ac:dyDescent="0.2">
      <c r="A4" s="1" t="s">
        <v>412</v>
      </c>
      <c r="C4">
        <f>SUM(нор[баллы])</f>
        <v>0</v>
      </c>
    </row>
    <row r="5" spans="1:7" x14ac:dyDescent="0.2">
      <c r="A5" s="1" t="s">
        <v>413</v>
      </c>
      <c r="C5">
        <f>SUM(баллы[текущий_нор])</f>
        <v>0</v>
      </c>
    </row>
    <row r="6" spans="1:7" x14ac:dyDescent="0.2">
      <c r="A6" s="1" t="s">
        <v>414</v>
      </c>
      <c r="C6" t="e">
        <f>C2/(C3+C4)</f>
        <v>#DIV/0!</v>
      </c>
    </row>
    <row r="7" spans="1:7" x14ac:dyDescent="0.2">
      <c r="A7" s="1" t="s">
        <v>415</v>
      </c>
      <c r="C7" t="e">
        <f>C6*(C5+C3)</f>
        <v>#DIV/0!</v>
      </c>
    </row>
    <row r="8" spans="1:7" x14ac:dyDescent="0.2">
      <c r="A8" s="1" t="s">
        <v>416</v>
      </c>
      <c r="C8" t="e">
        <f>C2-C7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F3A8-F321-4BA1-BD9E-7049419ABB89}">
  <dimension ref="A1:P301"/>
  <sheetViews>
    <sheetView workbookViewId="0">
      <selection activeCell="E2" sqref="E2"/>
    </sheetView>
  </sheetViews>
  <sheetFormatPr defaultRowHeight="15" x14ac:dyDescent="0.2"/>
  <cols>
    <col min="1" max="1" width="4.03515625" customWidth="1"/>
    <col min="2" max="2" width="37.93359375" customWidth="1"/>
    <col min="3" max="3" width="21.1171875" customWidth="1"/>
    <col min="4" max="4" width="19.234375" customWidth="1"/>
    <col min="5" max="6" width="10.89453125" customWidth="1"/>
    <col min="7" max="7" width="16.140625" customWidth="1"/>
    <col min="8" max="8" width="11.296875" customWidth="1"/>
    <col min="9" max="9" width="12.23828125" customWidth="1"/>
    <col min="10" max="10" width="11.703125" customWidth="1"/>
    <col min="11" max="11" width="12.23828125" customWidth="1"/>
    <col min="12" max="12" width="12.5078125" customWidth="1"/>
    <col min="13" max="13" width="19.90625" customWidth="1"/>
    <col min="14" max="14" width="10.89453125" customWidth="1"/>
  </cols>
  <sheetData>
    <row r="1" spans="1:16" x14ac:dyDescent="0.2">
      <c r="A1" s="3" t="s">
        <v>368</v>
      </c>
      <c r="B1" s="4" t="s">
        <v>378</v>
      </c>
      <c r="C1" s="4" t="s">
        <v>418</v>
      </c>
      <c r="D1" s="4" t="s">
        <v>445</v>
      </c>
      <c r="E1" s="4" t="s">
        <v>402</v>
      </c>
      <c r="F1" s="4" t="s">
        <v>419</v>
      </c>
      <c r="G1" s="4" t="s">
        <v>379</v>
      </c>
      <c r="H1" s="4" t="s">
        <v>380</v>
      </c>
      <c r="I1" s="4" t="s">
        <v>381</v>
      </c>
      <c r="J1" s="4" t="s">
        <v>382</v>
      </c>
      <c r="K1" s="4" t="s">
        <v>403</v>
      </c>
      <c r="L1" s="14" t="s">
        <v>400</v>
      </c>
      <c r="M1" s="14" t="s">
        <v>404</v>
      </c>
      <c r="N1" s="14" t="s">
        <v>401</v>
      </c>
      <c r="O1" s="15" t="s">
        <v>383</v>
      </c>
      <c r="P1" s="16" t="s">
        <v>405</v>
      </c>
    </row>
    <row r="2" spans="1:16" x14ac:dyDescent="0.2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>
        <f>G2*H2*I2*J2</f>
        <v>0</v>
      </c>
      <c r="P2" s="7">
        <f>нор[[#This Row],[баллы]]*нор[[#This Row],[выполнил]]</f>
        <v>0</v>
      </c>
    </row>
    <row r="3" spans="1:16" x14ac:dyDescent="0.2">
      <c r="A3" s="5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>
        <f t="shared" ref="O3:O66" si="0">G3*H3*I3*J3</f>
        <v>0</v>
      </c>
      <c r="P3" s="7">
        <f>нор[[#This Row],[баллы]]*нор[[#This Row],[выполнил]]</f>
        <v>0</v>
      </c>
    </row>
    <row r="4" spans="1:16" x14ac:dyDescent="0.2">
      <c r="A4" s="5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f t="shared" si="0"/>
        <v>0</v>
      </c>
      <c r="P4" s="7">
        <f>нор[[#This Row],[баллы]]*нор[[#This Row],[выполнил]]</f>
        <v>0</v>
      </c>
    </row>
    <row r="5" spans="1:16" x14ac:dyDescent="0.2">
      <c r="A5" s="5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f t="shared" si="0"/>
        <v>0</v>
      </c>
      <c r="P5" s="7">
        <f>нор[[#This Row],[баллы]]*нор[[#This Row],[выполнил]]</f>
        <v>0</v>
      </c>
    </row>
    <row r="6" spans="1:16" x14ac:dyDescent="0.2">
      <c r="A6" s="5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>
        <f t="shared" si="0"/>
        <v>0</v>
      </c>
      <c r="P6" s="7">
        <f>нор[[#This Row],[баллы]]*нор[[#This Row],[выполнил]]</f>
        <v>0</v>
      </c>
    </row>
    <row r="7" spans="1:16" x14ac:dyDescent="0.2">
      <c r="A7" s="5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f t="shared" si="0"/>
        <v>0</v>
      </c>
      <c r="P7" s="7">
        <f>нор[[#This Row],[баллы]]*нор[[#This Row],[выполнил]]</f>
        <v>0</v>
      </c>
    </row>
    <row r="8" spans="1:16" x14ac:dyDescent="0.2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f t="shared" si="0"/>
        <v>0</v>
      </c>
      <c r="P8" s="7">
        <f>нор[[#This Row],[баллы]]*нор[[#This Row],[выполнил]]</f>
        <v>0</v>
      </c>
    </row>
    <row r="9" spans="1:16" x14ac:dyDescent="0.2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f t="shared" si="0"/>
        <v>0</v>
      </c>
      <c r="P9" s="7">
        <f>нор[[#This Row],[баллы]]*нор[[#This Row],[выполнил]]</f>
        <v>0</v>
      </c>
    </row>
    <row r="10" spans="1:16" x14ac:dyDescent="0.2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f t="shared" si="0"/>
        <v>0</v>
      </c>
      <c r="P10" s="7">
        <f>нор[[#This Row],[баллы]]*нор[[#This Row],[выполнил]]</f>
        <v>0</v>
      </c>
    </row>
    <row r="11" spans="1:16" x14ac:dyDescent="0.2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>
        <f t="shared" si="0"/>
        <v>0</v>
      </c>
      <c r="P11" s="7">
        <f>нор[[#This Row],[баллы]]*нор[[#This Row],[выполнил]]</f>
        <v>0</v>
      </c>
    </row>
    <row r="12" spans="1:16" x14ac:dyDescent="0.2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f t="shared" si="0"/>
        <v>0</v>
      </c>
      <c r="P12" s="7">
        <f>нор[[#This Row],[баллы]]*нор[[#This Row],[выполнил]]</f>
        <v>0</v>
      </c>
    </row>
    <row r="13" spans="1:16" x14ac:dyDescent="0.2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f t="shared" si="0"/>
        <v>0</v>
      </c>
      <c r="P13" s="7">
        <f>нор[[#This Row],[баллы]]*нор[[#This Row],[выполнил]]</f>
        <v>0</v>
      </c>
    </row>
    <row r="14" spans="1:16" x14ac:dyDescent="0.2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f t="shared" si="0"/>
        <v>0</v>
      </c>
      <c r="P14" s="7">
        <f>нор[[#This Row],[баллы]]*нор[[#This Row],[выполнил]]</f>
        <v>0</v>
      </c>
    </row>
    <row r="15" spans="1:16" x14ac:dyDescent="0.2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f t="shared" si="0"/>
        <v>0</v>
      </c>
      <c r="P15" s="7">
        <f>нор[[#This Row],[баллы]]*нор[[#This Row],[выполнил]]</f>
        <v>0</v>
      </c>
    </row>
    <row r="16" spans="1:16" x14ac:dyDescent="0.2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f t="shared" si="0"/>
        <v>0</v>
      </c>
      <c r="P16" s="7">
        <f>нор[[#This Row],[баллы]]*нор[[#This Row],[выполнил]]</f>
        <v>0</v>
      </c>
    </row>
    <row r="17" spans="1:16" x14ac:dyDescent="0.2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f t="shared" si="0"/>
        <v>0</v>
      </c>
      <c r="P17" s="7">
        <f>нор[[#This Row],[баллы]]*нор[[#This Row],[выполнил]]</f>
        <v>0</v>
      </c>
    </row>
    <row r="18" spans="1:16" x14ac:dyDescent="0.2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f t="shared" si="0"/>
        <v>0</v>
      </c>
      <c r="P18" s="7">
        <f>нор[[#This Row],[баллы]]*нор[[#This Row],[выполнил]]</f>
        <v>0</v>
      </c>
    </row>
    <row r="19" spans="1:16" x14ac:dyDescent="0.2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f t="shared" si="0"/>
        <v>0</v>
      </c>
      <c r="P19" s="7">
        <f>нор[[#This Row],[баллы]]*нор[[#This Row],[выполнил]]</f>
        <v>0</v>
      </c>
    </row>
    <row r="20" spans="1:16" x14ac:dyDescent="0.2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f t="shared" si="0"/>
        <v>0</v>
      </c>
      <c r="P20" s="7">
        <f>нор[[#This Row],[баллы]]*нор[[#This Row],[выполнил]]</f>
        <v>0</v>
      </c>
    </row>
    <row r="21" spans="1:16" x14ac:dyDescent="0.2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0"/>
        <v>0</v>
      </c>
      <c r="P21" s="7">
        <f>нор[[#This Row],[баллы]]*нор[[#This Row],[выполнил]]</f>
        <v>0</v>
      </c>
    </row>
    <row r="22" spans="1:16" x14ac:dyDescent="0.2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f t="shared" si="0"/>
        <v>0</v>
      </c>
      <c r="P22" s="7">
        <f>нор[[#This Row],[баллы]]*нор[[#This Row],[выполнил]]</f>
        <v>0</v>
      </c>
    </row>
    <row r="23" spans="1:16" x14ac:dyDescent="0.2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f t="shared" si="0"/>
        <v>0</v>
      </c>
      <c r="P23" s="7">
        <f>нор[[#This Row],[баллы]]*нор[[#This Row],[выполнил]]</f>
        <v>0</v>
      </c>
    </row>
    <row r="24" spans="1:16" x14ac:dyDescent="0.2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f t="shared" si="0"/>
        <v>0</v>
      </c>
      <c r="P24" s="7">
        <f>нор[[#This Row],[баллы]]*нор[[#This Row],[выполнил]]</f>
        <v>0</v>
      </c>
    </row>
    <row r="25" spans="1:16" x14ac:dyDescent="0.2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f t="shared" si="0"/>
        <v>0</v>
      </c>
      <c r="P25" s="7">
        <f>нор[[#This Row],[баллы]]*нор[[#This Row],[выполнил]]</f>
        <v>0</v>
      </c>
    </row>
    <row r="26" spans="1:16" x14ac:dyDescent="0.2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f t="shared" si="0"/>
        <v>0</v>
      </c>
      <c r="P26" s="7">
        <f>нор[[#This Row],[баллы]]*нор[[#This Row],[выполнил]]</f>
        <v>0</v>
      </c>
    </row>
    <row r="27" spans="1:16" x14ac:dyDescent="0.2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f t="shared" si="0"/>
        <v>0</v>
      </c>
      <c r="P27" s="7">
        <f>нор[[#This Row],[баллы]]*нор[[#This Row],[выполнил]]</f>
        <v>0</v>
      </c>
    </row>
    <row r="28" spans="1:16" x14ac:dyDescent="0.2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f t="shared" si="0"/>
        <v>0</v>
      </c>
      <c r="P28" s="7">
        <f>нор[[#This Row],[баллы]]*нор[[#This Row],[выполнил]]</f>
        <v>0</v>
      </c>
    </row>
    <row r="29" spans="1:16" x14ac:dyDescent="0.2">
      <c r="A29" s="5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>
        <f t="shared" si="0"/>
        <v>0</v>
      </c>
      <c r="P29" s="7">
        <f>нор[[#This Row],[баллы]]*нор[[#This Row],[выполнил]]</f>
        <v>0</v>
      </c>
    </row>
    <row r="30" spans="1:16" x14ac:dyDescent="0.2">
      <c r="A30" s="5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f t="shared" si="0"/>
        <v>0</v>
      </c>
      <c r="P30" s="7">
        <f>нор[[#This Row],[баллы]]*нор[[#This Row],[выполнил]]</f>
        <v>0</v>
      </c>
    </row>
    <row r="31" spans="1:16" x14ac:dyDescent="0.2">
      <c r="A31" s="5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f t="shared" si="0"/>
        <v>0</v>
      </c>
      <c r="P31" s="7">
        <f>нор[[#This Row],[баллы]]*нор[[#This Row],[выполнил]]</f>
        <v>0</v>
      </c>
    </row>
    <row r="32" spans="1:16" x14ac:dyDescent="0.2">
      <c r="A32" s="5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f t="shared" si="0"/>
        <v>0</v>
      </c>
      <c r="P32" s="7">
        <f>нор[[#This Row],[баллы]]*нор[[#This Row],[выполнил]]</f>
        <v>0</v>
      </c>
    </row>
    <row r="33" spans="1:16" x14ac:dyDescent="0.2">
      <c r="A33" s="5">
        <v>32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f t="shared" si="0"/>
        <v>0</v>
      </c>
      <c r="P33" s="7">
        <f>нор[[#This Row],[баллы]]*нор[[#This Row],[выполнил]]</f>
        <v>0</v>
      </c>
    </row>
    <row r="34" spans="1:16" x14ac:dyDescent="0.2">
      <c r="A34" s="5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f t="shared" si="0"/>
        <v>0</v>
      </c>
      <c r="P34" s="7">
        <f>нор[[#This Row],[баллы]]*нор[[#This Row],[выполнил]]</f>
        <v>0</v>
      </c>
    </row>
    <row r="35" spans="1:16" x14ac:dyDescent="0.2">
      <c r="A35" s="5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f t="shared" si="0"/>
        <v>0</v>
      </c>
      <c r="P35" s="7">
        <f>нор[[#This Row],[баллы]]*нор[[#This Row],[выполнил]]</f>
        <v>0</v>
      </c>
    </row>
    <row r="36" spans="1:16" x14ac:dyDescent="0.2">
      <c r="A36" s="5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f t="shared" si="0"/>
        <v>0</v>
      </c>
      <c r="P36" s="7">
        <f>нор[[#This Row],[баллы]]*нор[[#This Row],[выполнил]]</f>
        <v>0</v>
      </c>
    </row>
    <row r="37" spans="1:16" x14ac:dyDescent="0.2">
      <c r="A37" s="5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f t="shared" si="0"/>
        <v>0</v>
      </c>
      <c r="P37" s="7">
        <f>нор[[#This Row],[баллы]]*нор[[#This Row],[выполнил]]</f>
        <v>0</v>
      </c>
    </row>
    <row r="38" spans="1:16" x14ac:dyDescent="0.2">
      <c r="A38" s="5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f t="shared" si="0"/>
        <v>0</v>
      </c>
      <c r="P38" s="7">
        <f>нор[[#This Row],[баллы]]*нор[[#This Row],[выполнил]]</f>
        <v>0</v>
      </c>
    </row>
    <row r="39" spans="1:16" x14ac:dyDescent="0.2">
      <c r="A39" s="5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f t="shared" si="0"/>
        <v>0</v>
      </c>
      <c r="P39" s="7">
        <f>нор[[#This Row],[баллы]]*нор[[#This Row],[выполнил]]</f>
        <v>0</v>
      </c>
    </row>
    <row r="40" spans="1:16" x14ac:dyDescent="0.2">
      <c r="A40" s="5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f t="shared" si="0"/>
        <v>0</v>
      </c>
      <c r="P40" s="7">
        <f>нор[[#This Row],[баллы]]*нор[[#This Row],[выполнил]]</f>
        <v>0</v>
      </c>
    </row>
    <row r="41" spans="1:16" x14ac:dyDescent="0.2">
      <c r="A41" s="5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f t="shared" si="0"/>
        <v>0</v>
      </c>
      <c r="P41" s="7">
        <f>нор[[#This Row],[баллы]]*нор[[#This Row],[выполнил]]</f>
        <v>0</v>
      </c>
    </row>
    <row r="42" spans="1:16" x14ac:dyDescent="0.2">
      <c r="A42" s="5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f t="shared" si="0"/>
        <v>0</v>
      </c>
      <c r="P42" s="7">
        <f>нор[[#This Row],[баллы]]*нор[[#This Row],[выполнил]]</f>
        <v>0</v>
      </c>
    </row>
    <row r="43" spans="1:16" x14ac:dyDescent="0.2">
      <c r="A43" s="5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f t="shared" si="0"/>
        <v>0</v>
      </c>
      <c r="P43" s="7">
        <f>нор[[#This Row],[баллы]]*нор[[#This Row],[выполнил]]</f>
        <v>0</v>
      </c>
    </row>
    <row r="44" spans="1:16" x14ac:dyDescent="0.2">
      <c r="A44" s="5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f t="shared" si="0"/>
        <v>0</v>
      </c>
      <c r="P44" s="7">
        <f>нор[[#This Row],[баллы]]*нор[[#This Row],[выполнил]]</f>
        <v>0</v>
      </c>
    </row>
    <row r="45" spans="1:16" x14ac:dyDescent="0.2">
      <c r="A45" s="5">
        <v>44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f t="shared" si="0"/>
        <v>0</v>
      </c>
      <c r="P45" s="7">
        <f>нор[[#This Row],[баллы]]*нор[[#This Row],[выполнил]]</f>
        <v>0</v>
      </c>
    </row>
    <row r="46" spans="1:16" x14ac:dyDescent="0.2">
      <c r="A46" s="5">
        <v>45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f t="shared" si="0"/>
        <v>0</v>
      </c>
      <c r="P46" s="7">
        <f>нор[[#This Row],[баллы]]*нор[[#This Row],[выполнил]]</f>
        <v>0</v>
      </c>
    </row>
    <row r="47" spans="1:16" x14ac:dyDescent="0.2">
      <c r="A47" s="5">
        <v>46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f t="shared" si="0"/>
        <v>0</v>
      </c>
      <c r="P47" s="7">
        <f>нор[[#This Row],[баллы]]*нор[[#This Row],[выполнил]]</f>
        <v>0</v>
      </c>
    </row>
    <row r="48" spans="1:16" x14ac:dyDescent="0.2">
      <c r="A48" s="5">
        <v>47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f t="shared" si="0"/>
        <v>0</v>
      </c>
      <c r="P48" s="7">
        <f>нор[[#This Row],[баллы]]*нор[[#This Row],[выполнил]]</f>
        <v>0</v>
      </c>
    </row>
    <row r="49" spans="1:16" x14ac:dyDescent="0.2">
      <c r="A49" s="5">
        <v>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f t="shared" si="0"/>
        <v>0</v>
      </c>
      <c r="P49" s="7">
        <f>нор[[#This Row],[баллы]]*нор[[#This Row],[выполнил]]</f>
        <v>0</v>
      </c>
    </row>
    <row r="50" spans="1:16" x14ac:dyDescent="0.2">
      <c r="A50" s="5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f t="shared" si="0"/>
        <v>0</v>
      </c>
      <c r="P50" s="7">
        <f>нор[[#This Row],[баллы]]*нор[[#This Row],[выполнил]]</f>
        <v>0</v>
      </c>
    </row>
    <row r="51" spans="1:16" x14ac:dyDescent="0.2">
      <c r="A51" s="5">
        <v>50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f t="shared" si="0"/>
        <v>0</v>
      </c>
      <c r="P51" s="7">
        <f>нор[[#This Row],[баллы]]*нор[[#This Row],[выполнил]]</f>
        <v>0</v>
      </c>
    </row>
    <row r="52" spans="1:16" x14ac:dyDescent="0.2">
      <c r="A52" s="5">
        <v>51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f t="shared" si="0"/>
        <v>0</v>
      </c>
      <c r="P52" s="7">
        <f>нор[[#This Row],[баллы]]*нор[[#This Row],[выполнил]]</f>
        <v>0</v>
      </c>
    </row>
    <row r="53" spans="1:16" x14ac:dyDescent="0.2">
      <c r="A53" s="5">
        <v>52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f t="shared" si="0"/>
        <v>0</v>
      </c>
      <c r="P53" s="7">
        <f>нор[[#This Row],[баллы]]*нор[[#This Row],[выполнил]]</f>
        <v>0</v>
      </c>
    </row>
    <row r="54" spans="1:16" x14ac:dyDescent="0.2">
      <c r="A54" s="5">
        <v>53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 t="shared" si="0"/>
        <v>0</v>
      </c>
      <c r="P54" s="7">
        <f>нор[[#This Row],[баллы]]*нор[[#This Row],[выполнил]]</f>
        <v>0</v>
      </c>
    </row>
    <row r="55" spans="1:16" x14ac:dyDescent="0.2">
      <c r="A55" s="5">
        <v>54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 t="shared" si="0"/>
        <v>0</v>
      </c>
      <c r="P55" s="7">
        <f>нор[[#This Row],[баллы]]*нор[[#This Row],[выполнил]]</f>
        <v>0</v>
      </c>
    </row>
    <row r="56" spans="1:16" x14ac:dyDescent="0.2">
      <c r="A56" s="5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 t="shared" si="0"/>
        <v>0</v>
      </c>
      <c r="P56" s="7">
        <f>нор[[#This Row],[баллы]]*нор[[#This Row],[выполнил]]</f>
        <v>0</v>
      </c>
    </row>
    <row r="57" spans="1:16" x14ac:dyDescent="0.2">
      <c r="A57" s="5">
        <v>56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 t="shared" si="0"/>
        <v>0</v>
      </c>
      <c r="P57" s="7">
        <f>нор[[#This Row],[баллы]]*нор[[#This Row],[выполнил]]</f>
        <v>0</v>
      </c>
    </row>
    <row r="58" spans="1:16" x14ac:dyDescent="0.2">
      <c r="A58" s="5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f t="shared" si="0"/>
        <v>0</v>
      </c>
      <c r="P58" s="7">
        <f>нор[[#This Row],[баллы]]*нор[[#This Row],[выполнил]]</f>
        <v>0</v>
      </c>
    </row>
    <row r="59" spans="1:16" x14ac:dyDescent="0.2">
      <c r="A59" s="5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f t="shared" si="0"/>
        <v>0</v>
      </c>
      <c r="P59" s="7">
        <f>нор[[#This Row],[баллы]]*нор[[#This Row],[выполнил]]</f>
        <v>0</v>
      </c>
    </row>
    <row r="60" spans="1:16" x14ac:dyDescent="0.2">
      <c r="A60" s="5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 t="shared" si="0"/>
        <v>0</v>
      </c>
      <c r="P60" s="7">
        <f>нор[[#This Row],[баллы]]*нор[[#This Row],[выполнил]]</f>
        <v>0</v>
      </c>
    </row>
    <row r="61" spans="1:16" x14ac:dyDescent="0.2">
      <c r="A61" s="5">
        <v>60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f t="shared" si="0"/>
        <v>0</v>
      </c>
      <c r="P61" s="7">
        <f>нор[[#This Row],[баллы]]*нор[[#This Row],[выполнил]]</f>
        <v>0</v>
      </c>
    </row>
    <row r="62" spans="1:16" x14ac:dyDescent="0.2">
      <c r="A62" s="5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 t="shared" si="0"/>
        <v>0</v>
      </c>
      <c r="P62" s="7">
        <f>нор[[#This Row],[баллы]]*нор[[#This Row],[выполнил]]</f>
        <v>0</v>
      </c>
    </row>
    <row r="63" spans="1:16" x14ac:dyDescent="0.2">
      <c r="A63" s="5">
        <v>62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 t="shared" si="0"/>
        <v>0</v>
      </c>
      <c r="P63" s="7">
        <f>нор[[#This Row],[баллы]]*нор[[#This Row],[выполнил]]</f>
        <v>0</v>
      </c>
    </row>
    <row r="64" spans="1:16" x14ac:dyDescent="0.2">
      <c r="A64" s="5">
        <v>63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f t="shared" si="0"/>
        <v>0</v>
      </c>
      <c r="P64" s="7">
        <f>нор[[#This Row],[баллы]]*нор[[#This Row],[выполнил]]</f>
        <v>0</v>
      </c>
    </row>
    <row r="65" spans="1:16" x14ac:dyDescent="0.2">
      <c r="A65" s="5">
        <v>64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f t="shared" si="0"/>
        <v>0</v>
      </c>
      <c r="P65" s="7">
        <f>нор[[#This Row],[баллы]]*нор[[#This Row],[выполнил]]</f>
        <v>0</v>
      </c>
    </row>
    <row r="66" spans="1:16" x14ac:dyDescent="0.2">
      <c r="A66" s="5">
        <v>65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f t="shared" si="0"/>
        <v>0</v>
      </c>
      <c r="P66" s="7">
        <f>нор[[#This Row],[баллы]]*нор[[#This Row],[выполнил]]</f>
        <v>0</v>
      </c>
    </row>
    <row r="67" spans="1:16" x14ac:dyDescent="0.2">
      <c r="A67" s="5">
        <v>66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f t="shared" ref="O67:O130" si="1">G67*H67*I67*J67</f>
        <v>0</v>
      </c>
      <c r="P67" s="7">
        <f>нор[[#This Row],[баллы]]*нор[[#This Row],[выполнил]]</f>
        <v>0</v>
      </c>
    </row>
    <row r="68" spans="1:16" x14ac:dyDescent="0.2">
      <c r="A68" s="5">
        <v>67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 t="shared" si="1"/>
        <v>0</v>
      </c>
      <c r="P68" s="7">
        <f>нор[[#This Row],[баллы]]*нор[[#This Row],[выполнил]]</f>
        <v>0</v>
      </c>
    </row>
    <row r="69" spans="1:16" x14ac:dyDescent="0.2">
      <c r="A69" s="5">
        <v>68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 t="shared" si="1"/>
        <v>0</v>
      </c>
      <c r="P69" s="7">
        <f>нор[[#This Row],[баллы]]*нор[[#This Row],[выполнил]]</f>
        <v>0</v>
      </c>
    </row>
    <row r="70" spans="1:16" x14ac:dyDescent="0.2">
      <c r="A70" s="5">
        <v>69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f t="shared" si="1"/>
        <v>0</v>
      </c>
      <c r="P70" s="7">
        <f>нор[[#This Row],[баллы]]*нор[[#This Row],[выполнил]]</f>
        <v>0</v>
      </c>
    </row>
    <row r="71" spans="1:16" x14ac:dyDescent="0.2">
      <c r="A71" s="5">
        <v>70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f t="shared" si="1"/>
        <v>0</v>
      </c>
      <c r="P71" s="7">
        <f>нор[[#This Row],[баллы]]*нор[[#This Row],[выполнил]]</f>
        <v>0</v>
      </c>
    </row>
    <row r="72" spans="1:16" x14ac:dyDescent="0.2">
      <c r="A72" s="5">
        <v>71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f t="shared" si="1"/>
        <v>0</v>
      </c>
      <c r="P72" s="7">
        <f>нор[[#This Row],[баллы]]*нор[[#This Row],[выполнил]]</f>
        <v>0</v>
      </c>
    </row>
    <row r="73" spans="1:16" x14ac:dyDescent="0.2">
      <c r="A73" s="5">
        <v>72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 t="shared" si="1"/>
        <v>0</v>
      </c>
      <c r="P73" s="7">
        <f>нор[[#This Row],[баллы]]*нор[[#This Row],[выполнил]]</f>
        <v>0</v>
      </c>
    </row>
    <row r="74" spans="1:16" x14ac:dyDescent="0.2">
      <c r="A74" s="5">
        <v>73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 t="shared" si="1"/>
        <v>0</v>
      </c>
      <c r="P74" s="7">
        <f>нор[[#This Row],[баллы]]*нор[[#This Row],[выполнил]]</f>
        <v>0</v>
      </c>
    </row>
    <row r="75" spans="1:16" x14ac:dyDescent="0.2">
      <c r="A75" s="5">
        <v>74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 t="shared" si="1"/>
        <v>0</v>
      </c>
      <c r="P75" s="7">
        <f>нор[[#This Row],[баллы]]*нор[[#This Row],[выполнил]]</f>
        <v>0</v>
      </c>
    </row>
    <row r="76" spans="1:16" x14ac:dyDescent="0.2">
      <c r="A76" s="5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f t="shared" si="1"/>
        <v>0</v>
      </c>
      <c r="P76" s="7">
        <f>нор[[#This Row],[баллы]]*нор[[#This Row],[выполнил]]</f>
        <v>0</v>
      </c>
    </row>
    <row r="77" spans="1:16" x14ac:dyDescent="0.2">
      <c r="A77" s="5">
        <v>76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f t="shared" si="1"/>
        <v>0</v>
      </c>
      <c r="P77" s="7">
        <f>нор[[#This Row],[баллы]]*нор[[#This Row],[выполнил]]</f>
        <v>0</v>
      </c>
    </row>
    <row r="78" spans="1:16" x14ac:dyDescent="0.2">
      <c r="A78" s="5">
        <v>77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f t="shared" si="1"/>
        <v>0</v>
      </c>
      <c r="P78" s="7">
        <f>нор[[#This Row],[баллы]]*нор[[#This Row],[выполнил]]</f>
        <v>0</v>
      </c>
    </row>
    <row r="79" spans="1:16" x14ac:dyDescent="0.2">
      <c r="A79" s="5">
        <v>78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f t="shared" si="1"/>
        <v>0</v>
      </c>
      <c r="P79" s="7">
        <f>нор[[#This Row],[баллы]]*нор[[#This Row],[выполнил]]</f>
        <v>0</v>
      </c>
    </row>
    <row r="80" spans="1:16" x14ac:dyDescent="0.2">
      <c r="A80" s="5">
        <v>79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 t="shared" si="1"/>
        <v>0</v>
      </c>
      <c r="P80" s="7">
        <f>нор[[#This Row],[баллы]]*нор[[#This Row],[выполнил]]</f>
        <v>0</v>
      </c>
    </row>
    <row r="81" spans="1:16" x14ac:dyDescent="0.2">
      <c r="A81" s="5">
        <v>80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 t="shared" si="1"/>
        <v>0</v>
      </c>
      <c r="P81" s="7">
        <f>нор[[#This Row],[баллы]]*нор[[#This Row],[выполнил]]</f>
        <v>0</v>
      </c>
    </row>
    <row r="82" spans="1:16" x14ac:dyDescent="0.2">
      <c r="A82" s="5">
        <v>81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f t="shared" si="1"/>
        <v>0</v>
      </c>
      <c r="P82" s="7">
        <f>нор[[#This Row],[баллы]]*нор[[#This Row],[выполнил]]</f>
        <v>0</v>
      </c>
    </row>
    <row r="83" spans="1:16" x14ac:dyDescent="0.2">
      <c r="A83" s="5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f t="shared" si="1"/>
        <v>0</v>
      </c>
      <c r="P83" s="7">
        <f>нор[[#This Row],[баллы]]*нор[[#This Row],[выполнил]]</f>
        <v>0</v>
      </c>
    </row>
    <row r="84" spans="1:16" x14ac:dyDescent="0.2">
      <c r="A84" s="5">
        <v>83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f t="shared" si="1"/>
        <v>0</v>
      </c>
      <c r="P84" s="7">
        <f>нор[[#This Row],[баллы]]*нор[[#This Row],[выполнил]]</f>
        <v>0</v>
      </c>
    </row>
    <row r="85" spans="1:16" x14ac:dyDescent="0.2">
      <c r="A85" s="5">
        <v>84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f t="shared" si="1"/>
        <v>0</v>
      </c>
      <c r="P85" s="7">
        <f>нор[[#This Row],[баллы]]*нор[[#This Row],[выполнил]]</f>
        <v>0</v>
      </c>
    </row>
    <row r="86" spans="1:16" x14ac:dyDescent="0.2">
      <c r="A86" s="5">
        <v>85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 t="shared" si="1"/>
        <v>0</v>
      </c>
      <c r="P86" s="7">
        <f>нор[[#This Row],[баллы]]*нор[[#This Row],[выполнил]]</f>
        <v>0</v>
      </c>
    </row>
    <row r="87" spans="1:16" x14ac:dyDescent="0.2">
      <c r="A87" s="5">
        <v>86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 t="shared" si="1"/>
        <v>0</v>
      </c>
      <c r="P87" s="7">
        <f>нор[[#This Row],[баллы]]*нор[[#This Row],[выполнил]]</f>
        <v>0</v>
      </c>
    </row>
    <row r="88" spans="1:16" x14ac:dyDescent="0.2">
      <c r="A88" s="5">
        <v>87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>
        <f t="shared" si="1"/>
        <v>0</v>
      </c>
      <c r="P88" s="7">
        <f>нор[[#This Row],[баллы]]*нор[[#This Row],[выполнил]]</f>
        <v>0</v>
      </c>
    </row>
    <row r="89" spans="1:16" x14ac:dyDescent="0.2">
      <c r="A89" s="5">
        <v>88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>
        <f t="shared" si="1"/>
        <v>0</v>
      </c>
      <c r="P89" s="7">
        <f>нор[[#This Row],[баллы]]*нор[[#This Row],[выполнил]]</f>
        <v>0</v>
      </c>
    </row>
    <row r="90" spans="1:16" x14ac:dyDescent="0.2">
      <c r="A90" s="5">
        <v>89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>
        <f t="shared" si="1"/>
        <v>0</v>
      </c>
      <c r="P90" s="7">
        <f>нор[[#This Row],[баллы]]*нор[[#This Row],[выполнил]]</f>
        <v>0</v>
      </c>
    </row>
    <row r="91" spans="1:16" x14ac:dyDescent="0.2">
      <c r="A91" s="5">
        <v>90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>
        <f t="shared" si="1"/>
        <v>0</v>
      </c>
      <c r="P91" s="7">
        <f>нор[[#This Row],[баллы]]*нор[[#This Row],[выполнил]]</f>
        <v>0</v>
      </c>
    </row>
    <row r="92" spans="1:16" x14ac:dyDescent="0.2">
      <c r="A92" s="5">
        <v>91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 t="shared" si="1"/>
        <v>0</v>
      </c>
      <c r="P92" s="7">
        <f>нор[[#This Row],[баллы]]*нор[[#This Row],[выполнил]]</f>
        <v>0</v>
      </c>
    </row>
    <row r="93" spans="1:16" x14ac:dyDescent="0.2">
      <c r="A93" s="5">
        <v>92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 t="shared" si="1"/>
        <v>0</v>
      </c>
      <c r="P93" s="7">
        <f>нор[[#This Row],[баллы]]*нор[[#This Row],[выполнил]]</f>
        <v>0</v>
      </c>
    </row>
    <row r="94" spans="1:16" x14ac:dyDescent="0.2">
      <c r="A94" s="5">
        <v>93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>
        <f t="shared" si="1"/>
        <v>0</v>
      </c>
      <c r="P94" s="7">
        <f>нор[[#This Row],[баллы]]*нор[[#This Row],[выполнил]]</f>
        <v>0</v>
      </c>
    </row>
    <row r="95" spans="1:16" x14ac:dyDescent="0.2">
      <c r="A95" s="5">
        <v>94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>
        <f t="shared" si="1"/>
        <v>0</v>
      </c>
      <c r="P95" s="7">
        <f>нор[[#This Row],[баллы]]*нор[[#This Row],[выполнил]]</f>
        <v>0</v>
      </c>
    </row>
    <row r="96" spans="1:16" x14ac:dyDescent="0.2">
      <c r="A96" s="5">
        <v>95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>
        <f t="shared" si="1"/>
        <v>0</v>
      </c>
      <c r="P96" s="7">
        <f>нор[[#This Row],[баллы]]*нор[[#This Row],[выполнил]]</f>
        <v>0</v>
      </c>
    </row>
    <row r="97" spans="1:16" x14ac:dyDescent="0.2">
      <c r="A97" s="5">
        <v>96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>
        <f t="shared" si="1"/>
        <v>0</v>
      </c>
      <c r="P97" s="7">
        <f>нор[[#This Row],[баллы]]*нор[[#This Row],[выполнил]]</f>
        <v>0</v>
      </c>
    </row>
    <row r="98" spans="1:16" x14ac:dyDescent="0.2">
      <c r="A98" s="5">
        <v>97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>
        <f t="shared" si="1"/>
        <v>0</v>
      </c>
      <c r="P98" s="7">
        <f>нор[[#This Row],[баллы]]*нор[[#This Row],[выполнил]]</f>
        <v>0</v>
      </c>
    </row>
    <row r="99" spans="1:16" x14ac:dyDescent="0.2">
      <c r="A99" s="5">
        <v>98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>
        <f t="shared" si="1"/>
        <v>0</v>
      </c>
      <c r="P99" s="7">
        <f>нор[[#This Row],[баллы]]*нор[[#This Row],[выполнил]]</f>
        <v>0</v>
      </c>
    </row>
    <row r="100" spans="1:16" x14ac:dyDescent="0.2">
      <c r="A100" s="5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>
        <f t="shared" si="1"/>
        <v>0</v>
      </c>
      <c r="P100" s="7">
        <f>нор[[#This Row],[баллы]]*нор[[#This Row],[выполнил]]</f>
        <v>0</v>
      </c>
    </row>
    <row r="101" spans="1:16" x14ac:dyDescent="0.2">
      <c r="A101" s="5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f t="shared" si="1"/>
        <v>0</v>
      </c>
      <c r="P101" s="7">
        <f>нор[[#This Row],[баллы]]*нор[[#This Row],[выполнил]]</f>
        <v>0</v>
      </c>
    </row>
    <row r="102" spans="1:16" x14ac:dyDescent="0.2">
      <c r="A102" s="5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>
        <f t="shared" si="1"/>
        <v>0</v>
      </c>
      <c r="P102" s="7">
        <f>нор[[#This Row],[баллы]]*нор[[#This Row],[выполнил]]</f>
        <v>0</v>
      </c>
    </row>
    <row r="103" spans="1:16" x14ac:dyDescent="0.2">
      <c r="A103" s="5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 t="shared" si="1"/>
        <v>0</v>
      </c>
      <c r="P103" s="7">
        <f>нор[[#This Row],[баллы]]*нор[[#This Row],[выполнил]]</f>
        <v>0</v>
      </c>
    </row>
    <row r="104" spans="1:16" x14ac:dyDescent="0.2">
      <c r="A104" s="5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 t="shared" si="1"/>
        <v>0</v>
      </c>
      <c r="P104" s="7">
        <f>нор[[#This Row],[баллы]]*нор[[#This Row],[выполнил]]</f>
        <v>0</v>
      </c>
    </row>
    <row r="105" spans="1:16" x14ac:dyDescent="0.2">
      <c r="A105" s="5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>
        <f t="shared" si="1"/>
        <v>0</v>
      </c>
      <c r="P105" s="7">
        <f>нор[[#This Row],[баллы]]*нор[[#This Row],[выполнил]]</f>
        <v>0</v>
      </c>
    </row>
    <row r="106" spans="1:16" x14ac:dyDescent="0.2">
      <c r="A106" s="5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 t="shared" si="1"/>
        <v>0</v>
      </c>
      <c r="P106" s="7">
        <f>нор[[#This Row],[баллы]]*нор[[#This Row],[выполнил]]</f>
        <v>0</v>
      </c>
    </row>
    <row r="107" spans="1:16" x14ac:dyDescent="0.2">
      <c r="A107" s="5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>
        <f t="shared" si="1"/>
        <v>0</v>
      </c>
      <c r="P107" s="7">
        <f>нор[[#This Row],[баллы]]*нор[[#This Row],[выполнил]]</f>
        <v>0</v>
      </c>
    </row>
    <row r="108" spans="1:16" x14ac:dyDescent="0.2">
      <c r="A108" s="5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>
        <f t="shared" si="1"/>
        <v>0</v>
      </c>
      <c r="P108" s="7">
        <f>нор[[#This Row],[баллы]]*нор[[#This Row],[выполнил]]</f>
        <v>0</v>
      </c>
    </row>
    <row r="109" spans="1:16" x14ac:dyDescent="0.2">
      <c r="A109" s="5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 t="shared" si="1"/>
        <v>0</v>
      </c>
      <c r="P109" s="7">
        <f>нор[[#This Row],[баллы]]*нор[[#This Row],[выполнил]]</f>
        <v>0</v>
      </c>
    </row>
    <row r="110" spans="1:16" x14ac:dyDescent="0.2">
      <c r="A110" s="5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 t="shared" si="1"/>
        <v>0</v>
      </c>
      <c r="P110" s="7">
        <f>нор[[#This Row],[баллы]]*нор[[#This Row],[выполнил]]</f>
        <v>0</v>
      </c>
    </row>
    <row r="111" spans="1:16" x14ac:dyDescent="0.2">
      <c r="A111" s="5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 t="shared" si="1"/>
        <v>0</v>
      </c>
      <c r="P111" s="7">
        <f>нор[[#This Row],[баллы]]*нор[[#This Row],[выполнил]]</f>
        <v>0</v>
      </c>
    </row>
    <row r="112" spans="1:16" x14ac:dyDescent="0.2">
      <c r="A112" s="5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 t="shared" si="1"/>
        <v>0</v>
      </c>
      <c r="P112" s="7">
        <f>нор[[#This Row],[баллы]]*нор[[#This Row],[выполнил]]</f>
        <v>0</v>
      </c>
    </row>
    <row r="113" spans="1:16" x14ac:dyDescent="0.2">
      <c r="A113" s="5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f t="shared" si="1"/>
        <v>0</v>
      </c>
      <c r="P113" s="7">
        <f>нор[[#This Row],[баллы]]*нор[[#This Row],[выполнил]]</f>
        <v>0</v>
      </c>
    </row>
    <row r="114" spans="1:16" x14ac:dyDescent="0.2">
      <c r="A114" s="5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>
        <f t="shared" si="1"/>
        <v>0</v>
      </c>
      <c r="P114" s="7">
        <f>нор[[#This Row],[баллы]]*нор[[#This Row],[выполнил]]</f>
        <v>0</v>
      </c>
    </row>
    <row r="115" spans="1:16" x14ac:dyDescent="0.2">
      <c r="A115" s="5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 t="shared" si="1"/>
        <v>0</v>
      </c>
      <c r="P115" s="7">
        <f>нор[[#This Row],[баллы]]*нор[[#This Row],[выполнил]]</f>
        <v>0</v>
      </c>
    </row>
    <row r="116" spans="1:16" x14ac:dyDescent="0.2">
      <c r="A116" s="5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 t="shared" si="1"/>
        <v>0</v>
      </c>
      <c r="P116" s="7">
        <f>нор[[#This Row],[баллы]]*нор[[#This Row],[выполнил]]</f>
        <v>0</v>
      </c>
    </row>
    <row r="117" spans="1:16" x14ac:dyDescent="0.2">
      <c r="A117" s="5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f t="shared" si="1"/>
        <v>0</v>
      </c>
      <c r="P117" s="7">
        <f>нор[[#This Row],[баллы]]*нор[[#This Row],[выполнил]]</f>
        <v>0</v>
      </c>
    </row>
    <row r="118" spans="1:16" x14ac:dyDescent="0.2">
      <c r="A118" s="5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 t="shared" si="1"/>
        <v>0</v>
      </c>
      <c r="P118" s="7">
        <f>нор[[#This Row],[баллы]]*нор[[#This Row],[выполнил]]</f>
        <v>0</v>
      </c>
    </row>
    <row r="119" spans="1:16" x14ac:dyDescent="0.2">
      <c r="A119" s="5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>
        <f t="shared" si="1"/>
        <v>0</v>
      </c>
      <c r="P119" s="7">
        <f>нор[[#This Row],[баллы]]*нор[[#This Row],[выполнил]]</f>
        <v>0</v>
      </c>
    </row>
    <row r="120" spans="1:16" x14ac:dyDescent="0.2">
      <c r="A120" s="5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>
        <f t="shared" si="1"/>
        <v>0</v>
      </c>
      <c r="P120" s="7">
        <f>нор[[#This Row],[баллы]]*нор[[#This Row],[выполнил]]</f>
        <v>0</v>
      </c>
    </row>
    <row r="121" spans="1:16" x14ac:dyDescent="0.2">
      <c r="A121" s="5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 t="shared" si="1"/>
        <v>0</v>
      </c>
      <c r="P121" s="7">
        <f>нор[[#This Row],[баллы]]*нор[[#This Row],[выполнил]]</f>
        <v>0</v>
      </c>
    </row>
    <row r="122" spans="1:16" x14ac:dyDescent="0.2">
      <c r="A122" s="5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 t="shared" si="1"/>
        <v>0</v>
      </c>
      <c r="P122" s="7">
        <f>нор[[#This Row],[баллы]]*нор[[#This Row],[выполнил]]</f>
        <v>0</v>
      </c>
    </row>
    <row r="123" spans="1:16" x14ac:dyDescent="0.2">
      <c r="A123" s="5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>
        <f t="shared" si="1"/>
        <v>0</v>
      </c>
      <c r="P123" s="7">
        <f>нор[[#This Row],[баллы]]*нор[[#This Row],[выполнил]]</f>
        <v>0</v>
      </c>
    </row>
    <row r="124" spans="1:16" x14ac:dyDescent="0.2">
      <c r="A124" s="5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 t="shared" si="1"/>
        <v>0</v>
      </c>
      <c r="P124" s="7">
        <f>нор[[#This Row],[баллы]]*нор[[#This Row],[выполнил]]</f>
        <v>0</v>
      </c>
    </row>
    <row r="125" spans="1:16" x14ac:dyDescent="0.2">
      <c r="A125" s="5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f t="shared" si="1"/>
        <v>0</v>
      </c>
      <c r="P125" s="7">
        <f>нор[[#This Row],[баллы]]*нор[[#This Row],[выполнил]]</f>
        <v>0</v>
      </c>
    </row>
    <row r="126" spans="1:16" x14ac:dyDescent="0.2">
      <c r="A126" s="5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>
        <f t="shared" si="1"/>
        <v>0</v>
      </c>
      <c r="P126" s="7">
        <f>нор[[#This Row],[баллы]]*нор[[#This Row],[выполнил]]</f>
        <v>0</v>
      </c>
    </row>
    <row r="127" spans="1:16" x14ac:dyDescent="0.2">
      <c r="A127" s="5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 t="shared" si="1"/>
        <v>0</v>
      </c>
      <c r="P127" s="7">
        <f>нор[[#This Row],[баллы]]*нор[[#This Row],[выполнил]]</f>
        <v>0</v>
      </c>
    </row>
    <row r="128" spans="1:16" x14ac:dyDescent="0.2">
      <c r="A128" s="5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 t="shared" si="1"/>
        <v>0</v>
      </c>
      <c r="P128" s="7">
        <f>нор[[#This Row],[баллы]]*нор[[#This Row],[выполнил]]</f>
        <v>0</v>
      </c>
    </row>
    <row r="129" spans="1:16" x14ac:dyDescent="0.2">
      <c r="A129" s="5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f t="shared" si="1"/>
        <v>0</v>
      </c>
      <c r="P129" s="7">
        <f>нор[[#This Row],[баллы]]*нор[[#This Row],[выполнил]]</f>
        <v>0</v>
      </c>
    </row>
    <row r="130" spans="1:16" x14ac:dyDescent="0.2">
      <c r="A130" s="5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 t="shared" si="1"/>
        <v>0</v>
      </c>
      <c r="P130" s="7">
        <f>нор[[#This Row],[баллы]]*нор[[#This Row],[выполнил]]</f>
        <v>0</v>
      </c>
    </row>
    <row r="131" spans="1:16" x14ac:dyDescent="0.2">
      <c r="A131" s="5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f t="shared" ref="O131:O194" si="2">G131*H131*I131*J131</f>
        <v>0</v>
      </c>
      <c r="P131" s="7">
        <f>нор[[#This Row],[баллы]]*нор[[#This Row],[выполнил]]</f>
        <v>0</v>
      </c>
    </row>
    <row r="132" spans="1:16" x14ac:dyDescent="0.2">
      <c r="A132" s="5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>
        <f t="shared" si="2"/>
        <v>0</v>
      </c>
      <c r="P132" s="7">
        <f>нор[[#This Row],[баллы]]*нор[[#This Row],[выполнил]]</f>
        <v>0</v>
      </c>
    </row>
    <row r="133" spans="1:16" x14ac:dyDescent="0.2">
      <c r="A133" s="5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 t="shared" si="2"/>
        <v>0</v>
      </c>
      <c r="P133" s="7">
        <f>нор[[#This Row],[баллы]]*нор[[#This Row],[выполнил]]</f>
        <v>0</v>
      </c>
    </row>
    <row r="134" spans="1:16" x14ac:dyDescent="0.2">
      <c r="A134" s="5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 t="shared" si="2"/>
        <v>0</v>
      </c>
      <c r="P134" s="7">
        <f>нор[[#This Row],[баллы]]*нор[[#This Row],[выполнил]]</f>
        <v>0</v>
      </c>
    </row>
    <row r="135" spans="1:16" x14ac:dyDescent="0.2">
      <c r="A135" s="5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 t="shared" si="2"/>
        <v>0</v>
      </c>
      <c r="P135" s="7">
        <f>нор[[#This Row],[баллы]]*нор[[#This Row],[выполнил]]</f>
        <v>0</v>
      </c>
    </row>
    <row r="136" spans="1:16" x14ac:dyDescent="0.2">
      <c r="A136" s="5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 t="shared" si="2"/>
        <v>0</v>
      </c>
      <c r="P136" s="7">
        <f>нор[[#This Row],[баллы]]*нор[[#This Row],[выполнил]]</f>
        <v>0</v>
      </c>
    </row>
    <row r="137" spans="1:16" x14ac:dyDescent="0.2">
      <c r="A137" s="5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f t="shared" si="2"/>
        <v>0</v>
      </c>
      <c r="P137" s="7">
        <f>нор[[#This Row],[баллы]]*нор[[#This Row],[выполнил]]</f>
        <v>0</v>
      </c>
    </row>
    <row r="138" spans="1:16" x14ac:dyDescent="0.2">
      <c r="A138" s="5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>
        <f t="shared" si="2"/>
        <v>0</v>
      </c>
      <c r="P138" s="7">
        <f>нор[[#This Row],[баллы]]*нор[[#This Row],[выполнил]]</f>
        <v>0</v>
      </c>
    </row>
    <row r="139" spans="1:16" x14ac:dyDescent="0.2">
      <c r="A139" s="5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 t="shared" si="2"/>
        <v>0</v>
      </c>
      <c r="P139" s="7">
        <f>нор[[#This Row],[баллы]]*нор[[#This Row],[выполнил]]</f>
        <v>0</v>
      </c>
    </row>
    <row r="140" spans="1:16" x14ac:dyDescent="0.2">
      <c r="A140" s="5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 t="shared" si="2"/>
        <v>0</v>
      </c>
      <c r="P140" s="7">
        <f>нор[[#This Row],[баллы]]*нор[[#This Row],[выполнил]]</f>
        <v>0</v>
      </c>
    </row>
    <row r="141" spans="1:16" x14ac:dyDescent="0.2">
      <c r="A141" s="5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f t="shared" si="2"/>
        <v>0</v>
      </c>
      <c r="P141" s="7">
        <f>нор[[#This Row],[баллы]]*нор[[#This Row],[выполнил]]</f>
        <v>0</v>
      </c>
    </row>
    <row r="142" spans="1:16" x14ac:dyDescent="0.2">
      <c r="A142" s="5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 t="shared" si="2"/>
        <v>0</v>
      </c>
      <c r="P142" s="7">
        <f>нор[[#This Row],[баллы]]*нор[[#This Row],[выполнил]]</f>
        <v>0</v>
      </c>
    </row>
    <row r="143" spans="1:16" x14ac:dyDescent="0.2">
      <c r="A143" s="5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f t="shared" si="2"/>
        <v>0</v>
      </c>
      <c r="P143" s="7">
        <f>нор[[#This Row],[баллы]]*нор[[#This Row],[выполнил]]</f>
        <v>0</v>
      </c>
    </row>
    <row r="144" spans="1:16" x14ac:dyDescent="0.2">
      <c r="A144" s="5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>
        <f t="shared" si="2"/>
        <v>0</v>
      </c>
      <c r="P144" s="7">
        <f>нор[[#This Row],[баллы]]*нор[[#This Row],[выполнил]]</f>
        <v>0</v>
      </c>
    </row>
    <row r="145" spans="1:16" x14ac:dyDescent="0.2">
      <c r="A145" s="5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f t="shared" si="2"/>
        <v>0</v>
      </c>
      <c r="P145" s="7">
        <f>нор[[#This Row],[баллы]]*нор[[#This Row],[выполнил]]</f>
        <v>0</v>
      </c>
    </row>
    <row r="146" spans="1:16" x14ac:dyDescent="0.2">
      <c r="A146" s="5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>
        <f t="shared" si="2"/>
        <v>0</v>
      </c>
      <c r="P146" s="7">
        <f>нор[[#This Row],[баллы]]*нор[[#This Row],[выполнил]]</f>
        <v>0</v>
      </c>
    </row>
    <row r="147" spans="1:16" x14ac:dyDescent="0.2">
      <c r="A147" s="5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>
        <f t="shared" si="2"/>
        <v>0</v>
      </c>
      <c r="P147" s="7">
        <f>нор[[#This Row],[баллы]]*нор[[#This Row],[выполнил]]</f>
        <v>0</v>
      </c>
    </row>
    <row r="148" spans="1:16" x14ac:dyDescent="0.2">
      <c r="A148" s="5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>
        <f t="shared" si="2"/>
        <v>0</v>
      </c>
      <c r="P148" s="7">
        <f>нор[[#This Row],[баллы]]*нор[[#This Row],[выполнил]]</f>
        <v>0</v>
      </c>
    </row>
    <row r="149" spans="1:16" x14ac:dyDescent="0.2">
      <c r="A149" s="5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>
        <f t="shared" si="2"/>
        <v>0</v>
      </c>
      <c r="P149" s="7">
        <f>нор[[#This Row],[баллы]]*нор[[#This Row],[выполнил]]</f>
        <v>0</v>
      </c>
    </row>
    <row r="150" spans="1:16" x14ac:dyDescent="0.2">
      <c r="A150" s="5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>
        <f t="shared" si="2"/>
        <v>0</v>
      </c>
      <c r="P150" s="7">
        <f>нор[[#This Row],[баллы]]*нор[[#This Row],[выполнил]]</f>
        <v>0</v>
      </c>
    </row>
    <row r="151" spans="1:16" x14ac:dyDescent="0.2">
      <c r="A151" s="5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>
        <f t="shared" si="2"/>
        <v>0</v>
      </c>
      <c r="P151" s="7">
        <f>нор[[#This Row],[баллы]]*нор[[#This Row],[выполнил]]</f>
        <v>0</v>
      </c>
    </row>
    <row r="152" spans="1:16" x14ac:dyDescent="0.2">
      <c r="A152" s="5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>
        <f t="shared" si="2"/>
        <v>0</v>
      </c>
      <c r="P152" s="7">
        <f>нор[[#This Row],[баллы]]*нор[[#This Row],[выполнил]]</f>
        <v>0</v>
      </c>
    </row>
    <row r="153" spans="1:16" x14ac:dyDescent="0.2">
      <c r="A153" s="5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>
        <f t="shared" si="2"/>
        <v>0</v>
      </c>
      <c r="P153" s="7">
        <f>нор[[#This Row],[баллы]]*нор[[#This Row],[выполнил]]</f>
        <v>0</v>
      </c>
    </row>
    <row r="154" spans="1:16" x14ac:dyDescent="0.2">
      <c r="A154" s="5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>
        <f t="shared" si="2"/>
        <v>0</v>
      </c>
      <c r="P154" s="7">
        <f>нор[[#This Row],[баллы]]*нор[[#This Row],[выполнил]]</f>
        <v>0</v>
      </c>
    </row>
    <row r="155" spans="1:16" x14ac:dyDescent="0.2">
      <c r="A155" s="5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>
        <f t="shared" si="2"/>
        <v>0</v>
      </c>
      <c r="P155" s="7">
        <f>нор[[#This Row],[баллы]]*нор[[#This Row],[выполнил]]</f>
        <v>0</v>
      </c>
    </row>
    <row r="156" spans="1:16" x14ac:dyDescent="0.2">
      <c r="A156" s="5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>
        <f t="shared" si="2"/>
        <v>0</v>
      </c>
      <c r="P156" s="7">
        <f>нор[[#This Row],[баллы]]*нор[[#This Row],[выполнил]]</f>
        <v>0</v>
      </c>
    </row>
    <row r="157" spans="1:16" x14ac:dyDescent="0.2">
      <c r="A157" s="5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>
        <f t="shared" si="2"/>
        <v>0</v>
      </c>
      <c r="P157" s="7">
        <f>нор[[#This Row],[баллы]]*нор[[#This Row],[выполнил]]</f>
        <v>0</v>
      </c>
    </row>
    <row r="158" spans="1:16" x14ac:dyDescent="0.2">
      <c r="A158" s="5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>
        <f t="shared" si="2"/>
        <v>0</v>
      </c>
      <c r="P158" s="7">
        <f>нор[[#This Row],[баллы]]*нор[[#This Row],[выполнил]]</f>
        <v>0</v>
      </c>
    </row>
    <row r="159" spans="1:16" x14ac:dyDescent="0.2">
      <c r="A159" s="5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>
        <f t="shared" si="2"/>
        <v>0</v>
      </c>
      <c r="P159" s="7">
        <f>нор[[#This Row],[баллы]]*нор[[#This Row],[выполнил]]</f>
        <v>0</v>
      </c>
    </row>
    <row r="160" spans="1:16" x14ac:dyDescent="0.2">
      <c r="A160" s="5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>
        <f t="shared" si="2"/>
        <v>0</v>
      </c>
      <c r="P160" s="7">
        <f>нор[[#This Row],[баллы]]*нор[[#This Row],[выполнил]]</f>
        <v>0</v>
      </c>
    </row>
    <row r="161" spans="1:16" x14ac:dyDescent="0.2">
      <c r="A161" s="5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>
        <f t="shared" si="2"/>
        <v>0</v>
      </c>
      <c r="P161" s="7">
        <f>нор[[#This Row],[баллы]]*нор[[#This Row],[выполнил]]</f>
        <v>0</v>
      </c>
    </row>
    <row r="162" spans="1:16" x14ac:dyDescent="0.2">
      <c r="A162" s="5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>
        <f t="shared" si="2"/>
        <v>0</v>
      </c>
      <c r="P162" s="7">
        <f>нор[[#This Row],[баллы]]*нор[[#This Row],[выполнил]]</f>
        <v>0</v>
      </c>
    </row>
    <row r="163" spans="1:16" x14ac:dyDescent="0.2">
      <c r="A163" s="5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>
        <f t="shared" si="2"/>
        <v>0</v>
      </c>
      <c r="P163" s="7">
        <f>нор[[#This Row],[баллы]]*нор[[#This Row],[выполнил]]</f>
        <v>0</v>
      </c>
    </row>
    <row r="164" spans="1:16" x14ac:dyDescent="0.2">
      <c r="A164" s="5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>
        <f t="shared" si="2"/>
        <v>0</v>
      </c>
      <c r="P164" s="7">
        <f>нор[[#This Row],[баллы]]*нор[[#This Row],[выполнил]]</f>
        <v>0</v>
      </c>
    </row>
    <row r="165" spans="1:16" x14ac:dyDescent="0.2">
      <c r="A165" s="5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>
        <f t="shared" si="2"/>
        <v>0</v>
      </c>
      <c r="P165" s="7">
        <f>нор[[#This Row],[баллы]]*нор[[#This Row],[выполнил]]</f>
        <v>0</v>
      </c>
    </row>
    <row r="166" spans="1:16" x14ac:dyDescent="0.2">
      <c r="A166" s="5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>
        <f t="shared" si="2"/>
        <v>0</v>
      </c>
      <c r="P166" s="7">
        <f>нор[[#This Row],[баллы]]*нор[[#This Row],[выполнил]]</f>
        <v>0</v>
      </c>
    </row>
    <row r="167" spans="1:16" x14ac:dyDescent="0.2">
      <c r="A167" s="5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>
        <f t="shared" si="2"/>
        <v>0</v>
      </c>
      <c r="P167" s="7">
        <f>нор[[#This Row],[баллы]]*нор[[#This Row],[выполнил]]</f>
        <v>0</v>
      </c>
    </row>
    <row r="168" spans="1:16" x14ac:dyDescent="0.2">
      <c r="A168" s="5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>
        <f t="shared" si="2"/>
        <v>0</v>
      </c>
      <c r="P168" s="7">
        <f>нор[[#This Row],[баллы]]*нор[[#This Row],[выполнил]]</f>
        <v>0</v>
      </c>
    </row>
    <row r="169" spans="1:16" x14ac:dyDescent="0.2">
      <c r="A169" s="5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>
        <f t="shared" si="2"/>
        <v>0</v>
      </c>
      <c r="P169" s="7">
        <f>нор[[#This Row],[баллы]]*нор[[#This Row],[выполнил]]</f>
        <v>0</v>
      </c>
    </row>
    <row r="170" spans="1:16" x14ac:dyDescent="0.2">
      <c r="A170" s="5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>
        <f t="shared" si="2"/>
        <v>0</v>
      </c>
      <c r="P170" s="7">
        <f>нор[[#This Row],[баллы]]*нор[[#This Row],[выполнил]]</f>
        <v>0</v>
      </c>
    </row>
    <row r="171" spans="1:16" x14ac:dyDescent="0.2">
      <c r="A171" s="5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>
        <f t="shared" si="2"/>
        <v>0</v>
      </c>
      <c r="P171" s="7">
        <f>нор[[#This Row],[баллы]]*нор[[#This Row],[выполнил]]</f>
        <v>0</v>
      </c>
    </row>
    <row r="172" spans="1:16" x14ac:dyDescent="0.2">
      <c r="A172" s="5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>
        <f t="shared" si="2"/>
        <v>0</v>
      </c>
      <c r="P172" s="7">
        <f>нор[[#This Row],[баллы]]*нор[[#This Row],[выполнил]]</f>
        <v>0</v>
      </c>
    </row>
    <row r="173" spans="1:16" x14ac:dyDescent="0.2">
      <c r="A173" s="5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>
        <f t="shared" si="2"/>
        <v>0</v>
      </c>
      <c r="P173" s="7">
        <f>нор[[#This Row],[баллы]]*нор[[#This Row],[выполнил]]</f>
        <v>0</v>
      </c>
    </row>
    <row r="174" spans="1:16" x14ac:dyDescent="0.2">
      <c r="A174" s="5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>
        <f t="shared" si="2"/>
        <v>0</v>
      </c>
      <c r="P174" s="7">
        <f>нор[[#This Row],[баллы]]*нор[[#This Row],[выполнил]]</f>
        <v>0</v>
      </c>
    </row>
    <row r="175" spans="1:16" x14ac:dyDescent="0.2">
      <c r="A175" s="5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>
        <f t="shared" si="2"/>
        <v>0</v>
      </c>
      <c r="P175" s="7">
        <f>нор[[#This Row],[баллы]]*нор[[#This Row],[выполнил]]</f>
        <v>0</v>
      </c>
    </row>
    <row r="176" spans="1:16" x14ac:dyDescent="0.2">
      <c r="A176" s="5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>
        <f t="shared" si="2"/>
        <v>0</v>
      </c>
      <c r="P176" s="7">
        <f>нор[[#This Row],[баллы]]*нор[[#This Row],[выполнил]]</f>
        <v>0</v>
      </c>
    </row>
    <row r="177" spans="1:16" x14ac:dyDescent="0.2">
      <c r="A177" s="5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>
        <f t="shared" si="2"/>
        <v>0</v>
      </c>
      <c r="P177" s="7">
        <f>нор[[#This Row],[баллы]]*нор[[#This Row],[выполнил]]</f>
        <v>0</v>
      </c>
    </row>
    <row r="178" spans="1:16" x14ac:dyDescent="0.2">
      <c r="A178" s="5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>
        <f t="shared" si="2"/>
        <v>0</v>
      </c>
      <c r="P178" s="7">
        <f>нор[[#This Row],[баллы]]*нор[[#This Row],[выполнил]]</f>
        <v>0</v>
      </c>
    </row>
    <row r="179" spans="1:16" x14ac:dyDescent="0.2">
      <c r="A179" s="5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>
        <f t="shared" si="2"/>
        <v>0</v>
      </c>
      <c r="P179" s="7">
        <f>нор[[#This Row],[баллы]]*нор[[#This Row],[выполнил]]</f>
        <v>0</v>
      </c>
    </row>
    <row r="180" spans="1:16" x14ac:dyDescent="0.2">
      <c r="A180" s="5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>
        <f t="shared" si="2"/>
        <v>0</v>
      </c>
      <c r="P180" s="7">
        <f>нор[[#This Row],[баллы]]*нор[[#This Row],[выполнил]]</f>
        <v>0</v>
      </c>
    </row>
    <row r="181" spans="1:16" x14ac:dyDescent="0.2">
      <c r="A181" s="5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>
        <f t="shared" si="2"/>
        <v>0</v>
      </c>
      <c r="P181" s="7">
        <f>нор[[#This Row],[баллы]]*нор[[#This Row],[выполнил]]</f>
        <v>0</v>
      </c>
    </row>
    <row r="182" spans="1:16" x14ac:dyDescent="0.2">
      <c r="A182" s="5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>
        <f t="shared" si="2"/>
        <v>0</v>
      </c>
      <c r="P182" s="7">
        <f>нор[[#This Row],[баллы]]*нор[[#This Row],[выполнил]]</f>
        <v>0</v>
      </c>
    </row>
    <row r="183" spans="1:16" x14ac:dyDescent="0.2">
      <c r="A183" s="5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>
        <f t="shared" si="2"/>
        <v>0</v>
      </c>
      <c r="P183" s="7">
        <f>нор[[#This Row],[баллы]]*нор[[#This Row],[выполнил]]</f>
        <v>0</v>
      </c>
    </row>
    <row r="184" spans="1:16" x14ac:dyDescent="0.2">
      <c r="A184" s="5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>
        <f t="shared" si="2"/>
        <v>0</v>
      </c>
      <c r="P184" s="7">
        <f>нор[[#This Row],[баллы]]*нор[[#This Row],[выполнил]]</f>
        <v>0</v>
      </c>
    </row>
    <row r="185" spans="1:16" x14ac:dyDescent="0.2">
      <c r="A185" s="5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>
        <f t="shared" si="2"/>
        <v>0</v>
      </c>
      <c r="P185" s="7">
        <f>нор[[#This Row],[баллы]]*нор[[#This Row],[выполнил]]</f>
        <v>0</v>
      </c>
    </row>
    <row r="186" spans="1:16" x14ac:dyDescent="0.2">
      <c r="A186" s="5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>
        <f t="shared" si="2"/>
        <v>0</v>
      </c>
      <c r="P186" s="7">
        <f>нор[[#This Row],[баллы]]*нор[[#This Row],[выполнил]]</f>
        <v>0</v>
      </c>
    </row>
    <row r="187" spans="1:16" x14ac:dyDescent="0.2">
      <c r="A187" s="5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>
        <f t="shared" si="2"/>
        <v>0</v>
      </c>
      <c r="P187" s="7">
        <f>нор[[#This Row],[баллы]]*нор[[#This Row],[выполнил]]</f>
        <v>0</v>
      </c>
    </row>
    <row r="188" spans="1:16" x14ac:dyDescent="0.2">
      <c r="A188" s="5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>
        <f t="shared" si="2"/>
        <v>0</v>
      </c>
      <c r="P188" s="7">
        <f>нор[[#This Row],[баллы]]*нор[[#This Row],[выполнил]]</f>
        <v>0</v>
      </c>
    </row>
    <row r="189" spans="1:16" x14ac:dyDescent="0.2">
      <c r="A189" s="5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>
        <f t="shared" si="2"/>
        <v>0</v>
      </c>
      <c r="P189" s="7">
        <f>нор[[#This Row],[баллы]]*нор[[#This Row],[выполнил]]</f>
        <v>0</v>
      </c>
    </row>
    <row r="190" spans="1:16" x14ac:dyDescent="0.2">
      <c r="A190" s="5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>
        <f t="shared" si="2"/>
        <v>0</v>
      </c>
      <c r="P190" s="7">
        <f>нор[[#This Row],[баллы]]*нор[[#This Row],[выполнил]]</f>
        <v>0</v>
      </c>
    </row>
    <row r="191" spans="1:16" x14ac:dyDescent="0.2">
      <c r="A191" s="5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>
        <f t="shared" si="2"/>
        <v>0</v>
      </c>
      <c r="P191" s="7">
        <f>нор[[#This Row],[баллы]]*нор[[#This Row],[выполнил]]</f>
        <v>0</v>
      </c>
    </row>
    <row r="192" spans="1:16" x14ac:dyDescent="0.2">
      <c r="A192" s="5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>
        <f t="shared" si="2"/>
        <v>0</v>
      </c>
      <c r="P192" s="7">
        <f>нор[[#This Row],[баллы]]*нор[[#This Row],[выполнил]]</f>
        <v>0</v>
      </c>
    </row>
    <row r="193" spans="1:16" x14ac:dyDescent="0.2">
      <c r="A193" s="5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>
        <f t="shared" si="2"/>
        <v>0</v>
      </c>
      <c r="P193" s="7">
        <f>нор[[#This Row],[баллы]]*нор[[#This Row],[выполнил]]</f>
        <v>0</v>
      </c>
    </row>
    <row r="194" spans="1:16" x14ac:dyDescent="0.2">
      <c r="A194" s="5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>
        <f t="shared" si="2"/>
        <v>0</v>
      </c>
      <c r="P194" s="7">
        <f>нор[[#This Row],[баллы]]*нор[[#This Row],[выполнил]]</f>
        <v>0</v>
      </c>
    </row>
    <row r="195" spans="1:16" x14ac:dyDescent="0.2">
      <c r="A195" s="5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>
        <f t="shared" ref="O195:O258" si="3">G195*H195*I195*J195</f>
        <v>0</v>
      </c>
      <c r="P195" s="7">
        <f>нор[[#This Row],[баллы]]*нор[[#This Row],[выполнил]]</f>
        <v>0</v>
      </c>
    </row>
    <row r="196" spans="1:16" x14ac:dyDescent="0.2">
      <c r="A196" s="5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>
        <f t="shared" si="3"/>
        <v>0</v>
      </c>
      <c r="P196" s="7">
        <f>нор[[#This Row],[баллы]]*нор[[#This Row],[выполнил]]</f>
        <v>0</v>
      </c>
    </row>
    <row r="197" spans="1:16" x14ac:dyDescent="0.2">
      <c r="A197" s="5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>
        <f t="shared" si="3"/>
        <v>0</v>
      </c>
      <c r="P197" s="7">
        <f>нор[[#This Row],[баллы]]*нор[[#This Row],[выполнил]]</f>
        <v>0</v>
      </c>
    </row>
    <row r="198" spans="1:16" x14ac:dyDescent="0.2">
      <c r="A198" s="5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>
        <f t="shared" si="3"/>
        <v>0</v>
      </c>
      <c r="P198" s="7">
        <f>нор[[#This Row],[баллы]]*нор[[#This Row],[выполнил]]</f>
        <v>0</v>
      </c>
    </row>
    <row r="199" spans="1:16" x14ac:dyDescent="0.2">
      <c r="A199" s="5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>
        <f t="shared" si="3"/>
        <v>0</v>
      </c>
      <c r="P199" s="7">
        <f>нор[[#This Row],[баллы]]*нор[[#This Row],[выполнил]]</f>
        <v>0</v>
      </c>
    </row>
    <row r="200" spans="1:16" x14ac:dyDescent="0.2">
      <c r="A200" s="5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>
        <f t="shared" si="3"/>
        <v>0</v>
      </c>
      <c r="P200" s="7">
        <f>нор[[#This Row],[баллы]]*нор[[#This Row],[выполнил]]</f>
        <v>0</v>
      </c>
    </row>
    <row r="201" spans="1:16" x14ac:dyDescent="0.2">
      <c r="A201" s="5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>
        <f t="shared" si="3"/>
        <v>0</v>
      </c>
      <c r="P201" s="7">
        <f>нор[[#This Row],[баллы]]*нор[[#This Row],[выполнил]]</f>
        <v>0</v>
      </c>
    </row>
    <row r="202" spans="1:16" x14ac:dyDescent="0.2">
      <c r="A202" s="5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>
        <f t="shared" si="3"/>
        <v>0</v>
      </c>
      <c r="P202" s="7">
        <f>нор[[#This Row],[баллы]]*нор[[#This Row],[выполнил]]</f>
        <v>0</v>
      </c>
    </row>
    <row r="203" spans="1:16" x14ac:dyDescent="0.2">
      <c r="A203" s="5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f t="shared" si="3"/>
        <v>0</v>
      </c>
      <c r="P203" s="7">
        <f>нор[[#This Row],[баллы]]*нор[[#This Row],[выполнил]]</f>
        <v>0</v>
      </c>
    </row>
    <row r="204" spans="1:16" x14ac:dyDescent="0.2">
      <c r="A204" s="5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>
        <f t="shared" si="3"/>
        <v>0</v>
      </c>
      <c r="P204" s="7">
        <f>нор[[#This Row],[баллы]]*нор[[#This Row],[выполнил]]</f>
        <v>0</v>
      </c>
    </row>
    <row r="205" spans="1:16" x14ac:dyDescent="0.2">
      <c r="A205" s="5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>
        <f t="shared" si="3"/>
        <v>0</v>
      </c>
      <c r="P205" s="7">
        <f>нор[[#This Row],[баллы]]*нор[[#This Row],[выполнил]]</f>
        <v>0</v>
      </c>
    </row>
    <row r="206" spans="1:16" x14ac:dyDescent="0.2">
      <c r="A206" s="5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>
        <f t="shared" si="3"/>
        <v>0</v>
      </c>
      <c r="P206" s="7">
        <f>нор[[#This Row],[баллы]]*нор[[#This Row],[выполнил]]</f>
        <v>0</v>
      </c>
    </row>
    <row r="207" spans="1:16" x14ac:dyDescent="0.2">
      <c r="A207" s="5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>
        <f t="shared" si="3"/>
        <v>0</v>
      </c>
      <c r="P207" s="7">
        <f>нор[[#This Row],[баллы]]*нор[[#This Row],[выполнил]]</f>
        <v>0</v>
      </c>
    </row>
    <row r="208" spans="1:16" x14ac:dyDescent="0.2">
      <c r="A208" s="5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>
        <f t="shared" si="3"/>
        <v>0</v>
      </c>
      <c r="P208" s="7">
        <f>нор[[#This Row],[баллы]]*нор[[#This Row],[выполнил]]</f>
        <v>0</v>
      </c>
    </row>
    <row r="209" spans="1:16" x14ac:dyDescent="0.2">
      <c r="A209" s="5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 t="shared" si="3"/>
        <v>0</v>
      </c>
      <c r="P209" s="7">
        <f>нор[[#This Row],[баллы]]*нор[[#This Row],[выполнил]]</f>
        <v>0</v>
      </c>
    </row>
    <row r="210" spans="1:16" x14ac:dyDescent="0.2">
      <c r="A210" s="5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>
        <f t="shared" si="3"/>
        <v>0</v>
      </c>
      <c r="P210" s="7">
        <f>нор[[#This Row],[баллы]]*нор[[#This Row],[выполнил]]</f>
        <v>0</v>
      </c>
    </row>
    <row r="211" spans="1:16" x14ac:dyDescent="0.2">
      <c r="A211" s="5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>
        <f t="shared" si="3"/>
        <v>0</v>
      </c>
      <c r="P211" s="7">
        <f>нор[[#This Row],[баллы]]*нор[[#This Row],[выполнил]]</f>
        <v>0</v>
      </c>
    </row>
    <row r="212" spans="1:16" x14ac:dyDescent="0.2">
      <c r="A212" s="5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>
        <f t="shared" si="3"/>
        <v>0</v>
      </c>
      <c r="P212" s="7">
        <f>нор[[#This Row],[баллы]]*нор[[#This Row],[выполнил]]</f>
        <v>0</v>
      </c>
    </row>
    <row r="213" spans="1:16" x14ac:dyDescent="0.2">
      <c r="A213" s="5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>
        <f t="shared" si="3"/>
        <v>0</v>
      </c>
      <c r="P213" s="7">
        <f>нор[[#This Row],[баллы]]*нор[[#This Row],[выполнил]]</f>
        <v>0</v>
      </c>
    </row>
    <row r="214" spans="1:16" x14ac:dyDescent="0.2">
      <c r="A214" s="5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>
        <f t="shared" si="3"/>
        <v>0</v>
      </c>
      <c r="P214" s="7">
        <f>нор[[#This Row],[баллы]]*нор[[#This Row],[выполнил]]</f>
        <v>0</v>
      </c>
    </row>
    <row r="215" spans="1:16" x14ac:dyDescent="0.2">
      <c r="A215" s="5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 t="shared" si="3"/>
        <v>0</v>
      </c>
      <c r="P215" s="7">
        <f>нор[[#This Row],[баллы]]*нор[[#This Row],[выполнил]]</f>
        <v>0</v>
      </c>
    </row>
    <row r="216" spans="1:16" x14ac:dyDescent="0.2">
      <c r="A216" s="5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>
        <f t="shared" si="3"/>
        <v>0</v>
      </c>
      <c r="P216" s="7">
        <f>нор[[#This Row],[баллы]]*нор[[#This Row],[выполнил]]</f>
        <v>0</v>
      </c>
    </row>
    <row r="217" spans="1:16" x14ac:dyDescent="0.2">
      <c r="A217" s="5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>
        <f t="shared" si="3"/>
        <v>0</v>
      </c>
      <c r="P217" s="7">
        <f>нор[[#This Row],[баллы]]*нор[[#This Row],[выполнил]]</f>
        <v>0</v>
      </c>
    </row>
    <row r="218" spans="1:16" x14ac:dyDescent="0.2">
      <c r="A218" s="5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>
        <f t="shared" si="3"/>
        <v>0</v>
      </c>
      <c r="P218" s="7">
        <f>нор[[#This Row],[баллы]]*нор[[#This Row],[выполнил]]</f>
        <v>0</v>
      </c>
    </row>
    <row r="219" spans="1:16" x14ac:dyDescent="0.2">
      <c r="A219" s="5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>
        <f t="shared" si="3"/>
        <v>0</v>
      </c>
      <c r="P219" s="7">
        <f>нор[[#This Row],[баллы]]*нор[[#This Row],[выполнил]]</f>
        <v>0</v>
      </c>
    </row>
    <row r="220" spans="1:16" x14ac:dyDescent="0.2">
      <c r="A220" s="5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>
        <f t="shared" si="3"/>
        <v>0</v>
      </c>
      <c r="P220" s="7">
        <f>нор[[#This Row],[баллы]]*нор[[#This Row],[выполнил]]</f>
        <v>0</v>
      </c>
    </row>
    <row r="221" spans="1:16" x14ac:dyDescent="0.2">
      <c r="A221" s="5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>
        <f t="shared" si="3"/>
        <v>0</v>
      </c>
      <c r="P221" s="7">
        <f>нор[[#This Row],[баллы]]*нор[[#This Row],[выполнил]]</f>
        <v>0</v>
      </c>
    </row>
    <row r="222" spans="1:16" x14ac:dyDescent="0.2">
      <c r="A222" s="5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>
        <f t="shared" si="3"/>
        <v>0</v>
      </c>
      <c r="P222" s="7">
        <f>нор[[#This Row],[баллы]]*нор[[#This Row],[выполнил]]</f>
        <v>0</v>
      </c>
    </row>
    <row r="223" spans="1:16" x14ac:dyDescent="0.2">
      <c r="A223" s="5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>
        <f t="shared" si="3"/>
        <v>0</v>
      </c>
      <c r="P223" s="7">
        <f>нор[[#This Row],[баллы]]*нор[[#This Row],[выполнил]]</f>
        <v>0</v>
      </c>
    </row>
    <row r="224" spans="1:16" x14ac:dyDescent="0.2">
      <c r="A224" s="5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>
        <f t="shared" si="3"/>
        <v>0</v>
      </c>
      <c r="P224" s="7">
        <f>нор[[#This Row],[баллы]]*нор[[#This Row],[выполнил]]</f>
        <v>0</v>
      </c>
    </row>
    <row r="225" spans="1:16" x14ac:dyDescent="0.2">
      <c r="A225" s="5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>
        <f t="shared" si="3"/>
        <v>0</v>
      </c>
      <c r="P225" s="7">
        <f>нор[[#This Row],[баллы]]*нор[[#This Row],[выполнил]]</f>
        <v>0</v>
      </c>
    </row>
    <row r="226" spans="1:16" x14ac:dyDescent="0.2">
      <c r="A226" s="5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>
        <f t="shared" si="3"/>
        <v>0</v>
      </c>
      <c r="P226" s="7">
        <f>нор[[#This Row],[баллы]]*нор[[#This Row],[выполнил]]</f>
        <v>0</v>
      </c>
    </row>
    <row r="227" spans="1:16" x14ac:dyDescent="0.2">
      <c r="A227" s="5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>
        <f t="shared" si="3"/>
        <v>0</v>
      </c>
      <c r="P227" s="7">
        <f>нор[[#This Row],[баллы]]*нор[[#This Row],[выполнил]]</f>
        <v>0</v>
      </c>
    </row>
    <row r="228" spans="1:16" x14ac:dyDescent="0.2">
      <c r="A228" s="5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>
        <f t="shared" si="3"/>
        <v>0</v>
      </c>
      <c r="P228" s="7">
        <f>нор[[#This Row],[баллы]]*нор[[#This Row],[выполнил]]</f>
        <v>0</v>
      </c>
    </row>
    <row r="229" spans="1:16" x14ac:dyDescent="0.2">
      <c r="A229" s="5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>
        <f t="shared" si="3"/>
        <v>0</v>
      </c>
      <c r="P229" s="7">
        <f>нор[[#This Row],[баллы]]*нор[[#This Row],[выполнил]]</f>
        <v>0</v>
      </c>
    </row>
    <row r="230" spans="1:16" x14ac:dyDescent="0.2">
      <c r="A230" s="5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>
        <f t="shared" si="3"/>
        <v>0</v>
      </c>
      <c r="P230" s="7">
        <f>нор[[#This Row],[баллы]]*нор[[#This Row],[выполнил]]</f>
        <v>0</v>
      </c>
    </row>
    <row r="231" spans="1:16" x14ac:dyDescent="0.2">
      <c r="A231" s="5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>
        <f t="shared" si="3"/>
        <v>0</v>
      </c>
      <c r="P231" s="7">
        <f>нор[[#This Row],[баллы]]*нор[[#This Row],[выполнил]]</f>
        <v>0</v>
      </c>
    </row>
    <row r="232" spans="1:16" x14ac:dyDescent="0.2">
      <c r="A232" s="5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>
        <f t="shared" si="3"/>
        <v>0</v>
      </c>
      <c r="P232" s="7">
        <f>нор[[#This Row],[баллы]]*нор[[#This Row],[выполнил]]</f>
        <v>0</v>
      </c>
    </row>
    <row r="233" spans="1:16" x14ac:dyDescent="0.2">
      <c r="A233" s="5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>
        <f t="shared" si="3"/>
        <v>0</v>
      </c>
      <c r="P233" s="7">
        <f>нор[[#This Row],[баллы]]*нор[[#This Row],[выполнил]]</f>
        <v>0</v>
      </c>
    </row>
    <row r="234" spans="1:16" x14ac:dyDescent="0.2">
      <c r="A234" s="5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>
        <f t="shared" si="3"/>
        <v>0</v>
      </c>
      <c r="P234" s="7">
        <f>нор[[#This Row],[баллы]]*нор[[#This Row],[выполнил]]</f>
        <v>0</v>
      </c>
    </row>
    <row r="235" spans="1:16" x14ac:dyDescent="0.2">
      <c r="A235" s="5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>
        <f t="shared" si="3"/>
        <v>0</v>
      </c>
      <c r="P235" s="7">
        <f>нор[[#This Row],[баллы]]*нор[[#This Row],[выполнил]]</f>
        <v>0</v>
      </c>
    </row>
    <row r="236" spans="1:16" x14ac:dyDescent="0.2">
      <c r="A236" s="5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>
        <f t="shared" si="3"/>
        <v>0</v>
      </c>
      <c r="P236" s="7">
        <f>нор[[#This Row],[баллы]]*нор[[#This Row],[выполнил]]</f>
        <v>0</v>
      </c>
    </row>
    <row r="237" spans="1:16" x14ac:dyDescent="0.2">
      <c r="A237" s="5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>
        <f t="shared" si="3"/>
        <v>0</v>
      </c>
      <c r="P237" s="7">
        <f>нор[[#This Row],[баллы]]*нор[[#This Row],[выполнил]]</f>
        <v>0</v>
      </c>
    </row>
    <row r="238" spans="1:16" x14ac:dyDescent="0.2">
      <c r="A238" s="5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>
        <f t="shared" si="3"/>
        <v>0</v>
      </c>
      <c r="P238" s="7">
        <f>нор[[#This Row],[баллы]]*нор[[#This Row],[выполнил]]</f>
        <v>0</v>
      </c>
    </row>
    <row r="239" spans="1:16" x14ac:dyDescent="0.2">
      <c r="A239" s="5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>
        <f t="shared" si="3"/>
        <v>0</v>
      </c>
      <c r="P239" s="7">
        <f>нор[[#This Row],[баллы]]*нор[[#This Row],[выполнил]]</f>
        <v>0</v>
      </c>
    </row>
    <row r="240" spans="1:16" x14ac:dyDescent="0.2">
      <c r="A240" s="5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>
        <f t="shared" si="3"/>
        <v>0</v>
      </c>
      <c r="P240" s="7">
        <f>нор[[#This Row],[баллы]]*нор[[#This Row],[выполнил]]</f>
        <v>0</v>
      </c>
    </row>
    <row r="241" spans="1:16" x14ac:dyDescent="0.2">
      <c r="A241" s="5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>
        <f t="shared" si="3"/>
        <v>0</v>
      </c>
      <c r="P241" s="7">
        <f>нор[[#This Row],[баллы]]*нор[[#This Row],[выполнил]]</f>
        <v>0</v>
      </c>
    </row>
    <row r="242" spans="1:16" x14ac:dyDescent="0.2">
      <c r="A242" s="5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>
        <f t="shared" si="3"/>
        <v>0</v>
      </c>
      <c r="P242" s="7">
        <f>нор[[#This Row],[баллы]]*нор[[#This Row],[выполнил]]</f>
        <v>0</v>
      </c>
    </row>
    <row r="243" spans="1:16" x14ac:dyDescent="0.2">
      <c r="A243" s="5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>
        <f t="shared" si="3"/>
        <v>0</v>
      </c>
      <c r="P243" s="7">
        <f>нор[[#This Row],[баллы]]*нор[[#This Row],[выполнил]]</f>
        <v>0</v>
      </c>
    </row>
    <row r="244" spans="1:16" x14ac:dyDescent="0.2">
      <c r="A244" s="5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>
        <f t="shared" si="3"/>
        <v>0</v>
      </c>
      <c r="P244" s="7">
        <f>нор[[#This Row],[баллы]]*нор[[#This Row],[выполнил]]</f>
        <v>0</v>
      </c>
    </row>
    <row r="245" spans="1:16" x14ac:dyDescent="0.2">
      <c r="A245" s="5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>
        <f t="shared" si="3"/>
        <v>0</v>
      </c>
      <c r="P245" s="7">
        <f>нор[[#This Row],[баллы]]*нор[[#This Row],[выполнил]]</f>
        <v>0</v>
      </c>
    </row>
    <row r="246" spans="1:16" x14ac:dyDescent="0.2">
      <c r="A246" s="5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>
        <f t="shared" si="3"/>
        <v>0</v>
      </c>
      <c r="P246" s="7">
        <f>нор[[#This Row],[баллы]]*нор[[#This Row],[выполнил]]</f>
        <v>0</v>
      </c>
    </row>
    <row r="247" spans="1:16" x14ac:dyDescent="0.2">
      <c r="A247" s="5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>
        <f t="shared" si="3"/>
        <v>0</v>
      </c>
      <c r="P247" s="7">
        <f>нор[[#This Row],[баллы]]*нор[[#This Row],[выполнил]]</f>
        <v>0</v>
      </c>
    </row>
    <row r="248" spans="1:16" x14ac:dyDescent="0.2">
      <c r="A248" s="5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>
        <f t="shared" si="3"/>
        <v>0</v>
      </c>
      <c r="P248" s="7">
        <f>нор[[#This Row],[баллы]]*нор[[#This Row],[выполнил]]</f>
        <v>0</v>
      </c>
    </row>
    <row r="249" spans="1:16" x14ac:dyDescent="0.2">
      <c r="A249" s="5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>
        <f t="shared" si="3"/>
        <v>0</v>
      </c>
      <c r="P249" s="7">
        <f>нор[[#This Row],[баллы]]*нор[[#This Row],[выполнил]]</f>
        <v>0</v>
      </c>
    </row>
    <row r="250" spans="1:16" x14ac:dyDescent="0.2">
      <c r="A250" s="5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>
        <f t="shared" si="3"/>
        <v>0</v>
      </c>
      <c r="P250" s="7">
        <f>нор[[#This Row],[баллы]]*нор[[#This Row],[выполнил]]</f>
        <v>0</v>
      </c>
    </row>
    <row r="251" spans="1:16" x14ac:dyDescent="0.2">
      <c r="A251" s="5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>
        <f t="shared" si="3"/>
        <v>0</v>
      </c>
      <c r="P251" s="7">
        <f>нор[[#This Row],[баллы]]*нор[[#This Row],[выполнил]]</f>
        <v>0</v>
      </c>
    </row>
    <row r="252" spans="1:16" x14ac:dyDescent="0.2">
      <c r="A252" s="5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>
        <f t="shared" si="3"/>
        <v>0</v>
      </c>
      <c r="P252" s="7">
        <f>нор[[#This Row],[баллы]]*нор[[#This Row],[выполнил]]</f>
        <v>0</v>
      </c>
    </row>
    <row r="253" spans="1:16" x14ac:dyDescent="0.2">
      <c r="A253" s="5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>
        <f t="shared" si="3"/>
        <v>0</v>
      </c>
      <c r="P253" s="7">
        <f>нор[[#This Row],[баллы]]*нор[[#This Row],[выполнил]]</f>
        <v>0</v>
      </c>
    </row>
    <row r="254" spans="1:16" x14ac:dyDescent="0.2">
      <c r="A254" s="5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>
        <f t="shared" si="3"/>
        <v>0</v>
      </c>
      <c r="P254" s="7">
        <f>нор[[#This Row],[баллы]]*нор[[#This Row],[выполнил]]</f>
        <v>0</v>
      </c>
    </row>
    <row r="255" spans="1:16" x14ac:dyDescent="0.2">
      <c r="A255" s="5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>
        <f t="shared" si="3"/>
        <v>0</v>
      </c>
      <c r="P255" s="7">
        <f>нор[[#This Row],[баллы]]*нор[[#This Row],[выполнил]]</f>
        <v>0</v>
      </c>
    </row>
    <row r="256" spans="1:16" x14ac:dyDescent="0.2">
      <c r="A256" s="5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>
        <f t="shared" si="3"/>
        <v>0</v>
      </c>
      <c r="P256" s="7">
        <f>нор[[#This Row],[баллы]]*нор[[#This Row],[выполнил]]</f>
        <v>0</v>
      </c>
    </row>
    <row r="257" spans="1:16" x14ac:dyDescent="0.2">
      <c r="A257" s="5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>
        <f t="shared" si="3"/>
        <v>0</v>
      </c>
      <c r="P257" s="7">
        <f>нор[[#This Row],[баллы]]*нор[[#This Row],[выполнил]]</f>
        <v>0</v>
      </c>
    </row>
    <row r="258" spans="1:16" x14ac:dyDescent="0.2">
      <c r="A258" s="5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>
        <f t="shared" si="3"/>
        <v>0</v>
      </c>
      <c r="P258" s="7">
        <f>нор[[#This Row],[баллы]]*нор[[#This Row],[выполнил]]</f>
        <v>0</v>
      </c>
    </row>
    <row r="259" spans="1:16" x14ac:dyDescent="0.2">
      <c r="A259" s="5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>
        <f t="shared" ref="O259:O301" si="4">G259*H259*I259*J259</f>
        <v>0</v>
      </c>
      <c r="P259" s="7">
        <f>нор[[#This Row],[баллы]]*нор[[#This Row],[выполнил]]</f>
        <v>0</v>
      </c>
    </row>
    <row r="260" spans="1:16" x14ac:dyDescent="0.2">
      <c r="A260" s="5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>
        <f t="shared" si="4"/>
        <v>0</v>
      </c>
      <c r="P260" s="7">
        <f>нор[[#This Row],[баллы]]*нор[[#This Row],[выполнил]]</f>
        <v>0</v>
      </c>
    </row>
    <row r="261" spans="1:16" x14ac:dyDescent="0.2">
      <c r="A261" s="5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>
        <f t="shared" si="4"/>
        <v>0</v>
      </c>
      <c r="P261" s="7">
        <f>нор[[#This Row],[баллы]]*нор[[#This Row],[выполнил]]</f>
        <v>0</v>
      </c>
    </row>
    <row r="262" spans="1:16" x14ac:dyDescent="0.2">
      <c r="A262" s="5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>
        <f t="shared" si="4"/>
        <v>0</v>
      </c>
      <c r="P262" s="7">
        <f>нор[[#This Row],[баллы]]*нор[[#This Row],[выполнил]]</f>
        <v>0</v>
      </c>
    </row>
    <row r="263" spans="1:16" x14ac:dyDescent="0.2">
      <c r="A263" s="5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>
        <f t="shared" si="4"/>
        <v>0</v>
      </c>
      <c r="P263" s="7">
        <f>нор[[#This Row],[баллы]]*нор[[#This Row],[выполнил]]</f>
        <v>0</v>
      </c>
    </row>
    <row r="264" spans="1:16" x14ac:dyDescent="0.2">
      <c r="A264" s="5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>
        <f t="shared" si="4"/>
        <v>0</v>
      </c>
      <c r="P264" s="7">
        <f>нор[[#This Row],[баллы]]*нор[[#This Row],[выполнил]]</f>
        <v>0</v>
      </c>
    </row>
    <row r="265" spans="1:16" x14ac:dyDescent="0.2">
      <c r="A265" s="5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>
        <f t="shared" si="4"/>
        <v>0</v>
      </c>
      <c r="P265" s="7">
        <f>нор[[#This Row],[баллы]]*нор[[#This Row],[выполнил]]</f>
        <v>0</v>
      </c>
    </row>
    <row r="266" spans="1:16" x14ac:dyDescent="0.2">
      <c r="A266" s="5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>
        <f t="shared" si="4"/>
        <v>0</v>
      </c>
      <c r="P266" s="7">
        <f>нор[[#This Row],[баллы]]*нор[[#This Row],[выполнил]]</f>
        <v>0</v>
      </c>
    </row>
    <row r="267" spans="1:16" x14ac:dyDescent="0.2">
      <c r="A267" s="5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>
        <f t="shared" si="4"/>
        <v>0</v>
      </c>
      <c r="P267" s="7">
        <f>нор[[#This Row],[баллы]]*нор[[#This Row],[выполнил]]</f>
        <v>0</v>
      </c>
    </row>
    <row r="268" spans="1:16" x14ac:dyDescent="0.2">
      <c r="A268" s="5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>
        <f t="shared" si="4"/>
        <v>0</v>
      </c>
      <c r="P268" s="7">
        <f>нор[[#This Row],[баллы]]*нор[[#This Row],[выполнил]]</f>
        <v>0</v>
      </c>
    </row>
    <row r="269" spans="1:16" x14ac:dyDescent="0.2">
      <c r="A269" s="5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>
        <f t="shared" si="4"/>
        <v>0</v>
      </c>
      <c r="P269" s="7">
        <f>нор[[#This Row],[баллы]]*нор[[#This Row],[выполнил]]</f>
        <v>0</v>
      </c>
    </row>
    <row r="270" spans="1:16" x14ac:dyDescent="0.2">
      <c r="A270" s="5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>
        <f t="shared" si="4"/>
        <v>0</v>
      </c>
      <c r="P270" s="7">
        <f>нор[[#This Row],[баллы]]*нор[[#This Row],[выполнил]]</f>
        <v>0</v>
      </c>
    </row>
    <row r="271" spans="1:16" x14ac:dyDescent="0.2">
      <c r="A271" s="5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>
        <f t="shared" si="4"/>
        <v>0</v>
      </c>
      <c r="P271" s="7">
        <f>нор[[#This Row],[баллы]]*нор[[#This Row],[выполнил]]</f>
        <v>0</v>
      </c>
    </row>
    <row r="272" spans="1:16" x14ac:dyDescent="0.2">
      <c r="A272" s="5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>
        <f t="shared" si="4"/>
        <v>0</v>
      </c>
      <c r="P272" s="7">
        <f>нор[[#This Row],[баллы]]*нор[[#This Row],[выполнил]]</f>
        <v>0</v>
      </c>
    </row>
    <row r="273" spans="1:16" x14ac:dyDescent="0.2">
      <c r="A273" s="5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>
        <f t="shared" si="4"/>
        <v>0</v>
      </c>
      <c r="P273" s="7">
        <f>нор[[#This Row],[баллы]]*нор[[#This Row],[выполнил]]</f>
        <v>0</v>
      </c>
    </row>
    <row r="274" spans="1:16" x14ac:dyDescent="0.2">
      <c r="A274" s="5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>
        <f t="shared" si="4"/>
        <v>0</v>
      </c>
      <c r="P274" s="7">
        <f>нор[[#This Row],[баллы]]*нор[[#This Row],[выполнил]]</f>
        <v>0</v>
      </c>
    </row>
    <row r="275" spans="1:16" x14ac:dyDescent="0.2">
      <c r="A275" s="5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>
        <f t="shared" si="4"/>
        <v>0</v>
      </c>
      <c r="P275" s="7">
        <f>нор[[#This Row],[баллы]]*нор[[#This Row],[выполнил]]</f>
        <v>0</v>
      </c>
    </row>
    <row r="276" spans="1:16" x14ac:dyDescent="0.2">
      <c r="A276" s="5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>
        <f t="shared" si="4"/>
        <v>0</v>
      </c>
      <c r="P276" s="7">
        <f>нор[[#This Row],[баллы]]*нор[[#This Row],[выполнил]]</f>
        <v>0</v>
      </c>
    </row>
    <row r="277" spans="1:16" x14ac:dyDescent="0.2">
      <c r="A277" s="5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>
        <f t="shared" si="4"/>
        <v>0</v>
      </c>
      <c r="P277" s="7">
        <f>нор[[#This Row],[баллы]]*нор[[#This Row],[выполнил]]</f>
        <v>0</v>
      </c>
    </row>
    <row r="278" spans="1:16" x14ac:dyDescent="0.2">
      <c r="A278" s="5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>
        <f t="shared" si="4"/>
        <v>0</v>
      </c>
      <c r="P278" s="7">
        <f>нор[[#This Row],[баллы]]*нор[[#This Row],[выполнил]]</f>
        <v>0</v>
      </c>
    </row>
    <row r="279" spans="1:16" x14ac:dyDescent="0.2">
      <c r="A279" s="5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>
        <f t="shared" si="4"/>
        <v>0</v>
      </c>
      <c r="P279" s="7">
        <f>нор[[#This Row],[баллы]]*нор[[#This Row],[выполнил]]</f>
        <v>0</v>
      </c>
    </row>
    <row r="280" spans="1:16" x14ac:dyDescent="0.2">
      <c r="A280" s="5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>
        <f t="shared" si="4"/>
        <v>0</v>
      </c>
      <c r="P280" s="7">
        <f>нор[[#This Row],[баллы]]*нор[[#This Row],[выполнил]]</f>
        <v>0</v>
      </c>
    </row>
    <row r="281" spans="1:16" x14ac:dyDescent="0.2">
      <c r="A281" s="5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>
        <f t="shared" si="4"/>
        <v>0</v>
      </c>
      <c r="P281" s="7">
        <f>нор[[#This Row],[баллы]]*нор[[#This Row],[выполнил]]</f>
        <v>0</v>
      </c>
    </row>
    <row r="282" spans="1:16" x14ac:dyDescent="0.2">
      <c r="A282" s="5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>
        <f t="shared" si="4"/>
        <v>0</v>
      </c>
      <c r="P282" s="7">
        <f>нор[[#This Row],[баллы]]*нор[[#This Row],[выполнил]]</f>
        <v>0</v>
      </c>
    </row>
    <row r="283" spans="1:16" x14ac:dyDescent="0.2">
      <c r="A283" s="5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>
        <f t="shared" si="4"/>
        <v>0</v>
      </c>
      <c r="P283" s="7">
        <f>нор[[#This Row],[баллы]]*нор[[#This Row],[выполнил]]</f>
        <v>0</v>
      </c>
    </row>
    <row r="284" spans="1:16" x14ac:dyDescent="0.2">
      <c r="A284" s="5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>
        <f t="shared" si="4"/>
        <v>0</v>
      </c>
      <c r="P284" s="7">
        <f>нор[[#This Row],[баллы]]*нор[[#This Row],[выполнил]]</f>
        <v>0</v>
      </c>
    </row>
    <row r="285" spans="1:16" x14ac:dyDescent="0.2">
      <c r="A285" s="5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>
        <f t="shared" si="4"/>
        <v>0</v>
      </c>
      <c r="P285" s="7">
        <f>нор[[#This Row],[баллы]]*нор[[#This Row],[выполнил]]</f>
        <v>0</v>
      </c>
    </row>
    <row r="286" spans="1:16" x14ac:dyDescent="0.2">
      <c r="A286" s="5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>
        <f t="shared" si="4"/>
        <v>0</v>
      </c>
      <c r="P286" s="7">
        <f>нор[[#This Row],[баллы]]*нор[[#This Row],[выполнил]]</f>
        <v>0</v>
      </c>
    </row>
    <row r="287" spans="1:16" x14ac:dyDescent="0.2">
      <c r="A287" s="5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>
        <f t="shared" si="4"/>
        <v>0</v>
      </c>
      <c r="P287" s="7">
        <f>нор[[#This Row],[баллы]]*нор[[#This Row],[выполнил]]</f>
        <v>0</v>
      </c>
    </row>
    <row r="288" spans="1:16" x14ac:dyDescent="0.2">
      <c r="A288" s="5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>
        <f t="shared" si="4"/>
        <v>0</v>
      </c>
      <c r="P288" s="7">
        <f>нор[[#This Row],[баллы]]*нор[[#This Row],[выполнил]]</f>
        <v>0</v>
      </c>
    </row>
    <row r="289" spans="1:16" x14ac:dyDescent="0.2">
      <c r="A289" s="5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>
        <f t="shared" si="4"/>
        <v>0</v>
      </c>
      <c r="P289" s="7">
        <f>нор[[#This Row],[баллы]]*нор[[#This Row],[выполнил]]</f>
        <v>0</v>
      </c>
    </row>
    <row r="290" spans="1:16" x14ac:dyDescent="0.2">
      <c r="A290" s="5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>
        <f t="shared" si="4"/>
        <v>0</v>
      </c>
      <c r="P290" s="7">
        <f>нор[[#This Row],[баллы]]*нор[[#This Row],[выполнил]]</f>
        <v>0</v>
      </c>
    </row>
    <row r="291" spans="1:16" x14ac:dyDescent="0.2">
      <c r="A291" s="5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>
        <f t="shared" si="4"/>
        <v>0</v>
      </c>
      <c r="P291" s="7">
        <f>нор[[#This Row],[баллы]]*нор[[#This Row],[выполнил]]</f>
        <v>0</v>
      </c>
    </row>
    <row r="292" spans="1:16" x14ac:dyDescent="0.2">
      <c r="A292" s="5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>
        <f t="shared" si="4"/>
        <v>0</v>
      </c>
      <c r="P292" s="7">
        <f>нор[[#This Row],[баллы]]*нор[[#This Row],[выполнил]]</f>
        <v>0</v>
      </c>
    </row>
    <row r="293" spans="1:16" x14ac:dyDescent="0.2">
      <c r="A293" s="5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>
        <f t="shared" si="4"/>
        <v>0</v>
      </c>
      <c r="P293" s="7">
        <f>нор[[#This Row],[баллы]]*нор[[#This Row],[выполнил]]</f>
        <v>0</v>
      </c>
    </row>
    <row r="294" spans="1:16" x14ac:dyDescent="0.2">
      <c r="A294" s="5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>
        <f t="shared" si="4"/>
        <v>0</v>
      </c>
      <c r="P294" s="7">
        <f>нор[[#This Row],[баллы]]*нор[[#This Row],[выполнил]]</f>
        <v>0</v>
      </c>
    </row>
    <row r="295" spans="1:16" x14ac:dyDescent="0.2">
      <c r="A295" s="5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>
        <f t="shared" si="4"/>
        <v>0</v>
      </c>
      <c r="P295" s="7">
        <f>нор[[#This Row],[баллы]]*нор[[#This Row],[выполнил]]</f>
        <v>0</v>
      </c>
    </row>
    <row r="296" spans="1:16" x14ac:dyDescent="0.2">
      <c r="A296" s="5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>
        <f t="shared" si="4"/>
        <v>0</v>
      </c>
      <c r="P296" s="7">
        <f>нор[[#This Row],[баллы]]*нор[[#This Row],[выполнил]]</f>
        <v>0</v>
      </c>
    </row>
    <row r="297" spans="1:16" x14ac:dyDescent="0.2">
      <c r="A297" s="5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>
        <f t="shared" si="4"/>
        <v>0</v>
      </c>
      <c r="P297" s="7">
        <f>нор[[#This Row],[баллы]]*нор[[#This Row],[выполнил]]</f>
        <v>0</v>
      </c>
    </row>
    <row r="298" spans="1:16" x14ac:dyDescent="0.2">
      <c r="A298" s="5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>
        <f t="shared" si="4"/>
        <v>0</v>
      </c>
      <c r="P298" s="7">
        <f>нор[[#This Row],[баллы]]*нор[[#This Row],[выполнил]]</f>
        <v>0</v>
      </c>
    </row>
    <row r="299" spans="1:16" x14ac:dyDescent="0.2">
      <c r="A299" s="5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>
        <f t="shared" si="4"/>
        <v>0</v>
      </c>
      <c r="P299" s="7">
        <f>нор[[#This Row],[баллы]]*нор[[#This Row],[выполнил]]</f>
        <v>0</v>
      </c>
    </row>
    <row r="300" spans="1:16" x14ac:dyDescent="0.2">
      <c r="A300" s="5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>
        <f t="shared" si="4"/>
        <v>0</v>
      </c>
      <c r="P300" s="7">
        <f>нор[[#This Row],[баллы]]*нор[[#This Row],[выполнил]]</f>
        <v>0</v>
      </c>
    </row>
    <row r="301" spans="1:16" x14ac:dyDescent="0.2">
      <c r="A301" s="8">
        <v>300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>
        <f t="shared" si="4"/>
        <v>0</v>
      </c>
      <c r="P301" s="10">
        <f>нор[[#This Row],[баллы]]*нор[[#This Row],[выполнил]]</f>
        <v>0</v>
      </c>
    </row>
  </sheetData>
  <dataValidations count="1">
    <dataValidation type="list" allowBlank="1" showInputMessage="1" showErrorMessage="1" sqref="B2:B301" xr:uid="{1D1DAF5E-66C8-4E94-84F0-423AB55D37BB}">
      <formula1>сотрудники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CF4D-1AB9-4DB2-82DA-8FBCB5809DD1}">
  <dimension ref="A1:M301"/>
  <sheetViews>
    <sheetView tabSelected="1" workbookViewId="0">
      <selection activeCell="K2" sqref="K2"/>
    </sheetView>
  </sheetViews>
  <sheetFormatPr defaultRowHeight="15" x14ac:dyDescent="0.2"/>
  <cols>
    <col min="1" max="1" width="5.37890625" customWidth="1"/>
    <col min="2" max="3" width="30.66796875" customWidth="1"/>
    <col min="4" max="4" width="40.7578125" customWidth="1"/>
    <col min="5" max="5" width="10.76171875" customWidth="1"/>
    <col min="6" max="13" width="8.7421875" customWidth="1"/>
  </cols>
  <sheetData>
    <row r="1" spans="1:13" x14ac:dyDescent="0.2">
      <c r="A1" s="3" t="s">
        <v>368</v>
      </c>
      <c r="B1" s="4" t="s">
        <v>378</v>
      </c>
      <c r="C1" s="4" t="s">
        <v>418</v>
      </c>
      <c r="D1" s="4" t="s">
        <v>445</v>
      </c>
      <c r="E1" s="4" t="s">
        <v>419</v>
      </c>
      <c r="F1" s="4" t="s">
        <v>379</v>
      </c>
      <c r="G1" s="4" t="s">
        <v>380</v>
      </c>
      <c r="H1" s="4" t="s">
        <v>381</v>
      </c>
      <c r="I1" s="4" t="s">
        <v>382</v>
      </c>
      <c r="J1" s="14" t="s">
        <v>400</v>
      </c>
      <c r="K1" s="14" t="s">
        <v>444</v>
      </c>
      <c r="L1" s="15" t="s">
        <v>383</v>
      </c>
      <c r="M1" s="16" t="s">
        <v>405</v>
      </c>
    </row>
    <row r="2" spans="1:13" x14ac:dyDescent="0.2">
      <c r="A2" s="5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>
        <f t="shared" ref="L2:L65" si="0">F2*G2*H2*I2</f>
        <v>0</v>
      </c>
      <c r="M2" s="13">
        <f>ауп[[#This Row],[баллы]]*ауп[[#This Row],[выполнил]]*IF(ауп[[#This Row],[просрочил]],0.7,1)</f>
        <v>0</v>
      </c>
    </row>
    <row r="3" spans="1:13" x14ac:dyDescent="0.2">
      <c r="A3" s="5">
        <v>2</v>
      </c>
      <c r="B3" s="11"/>
      <c r="C3" s="11"/>
      <c r="D3" s="11"/>
      <c r="E3" s="12"/>
      <c r="F3" s="11"/>
      <c r="G3" s="11"/>
      <c r="H3" s="11"/>
      <c r="I3" s="11"/>
      <c r="J3" s="11"/>
      <c r="K3" s="11"/>
      <c r="L3" s="11">
        <f t="shared" si="0"/>
        <v>0</v>
      </c>
      <c r="M3" s="13">
        <f>ауп[[#This Row],[баллы]]*ауп[[#This Row],[выполнил]]*IF(ауп[[#This Row],[просрочил]],0.7,1)</f>
        <v>0</v>
      </c>
    </row>
    <row r="4" spans="1:13" x14ac:dyDescent="0.2">
      <c r="A4" s="5">
        <v>3</v>
      </c>
      <c r="B4" s="11"/>
      <c r="C4" s="11"/>
      <c r="D4" s="11"/>
      <c r="E4" s="12"/>
      <c r="F4" s="11"/>
      <c r="G4" s="11"/>
      <c r="H4" s="11"/>
      <c r="I4" s="11"/>
      <c r="J4" s="11"/>
      <c r="K4" s="11"/>
      <c r="L4" s="11">
        <f t="shared" si="0"/>
        <v>0</v>
      </c>
      <c r="M4" s="13">
        <f>ауп[[#This Row],[баллы]]*ауп[[#This Row],[выполнил]]*IF(ауп[[#This Row],[просрочил]],0.7,1)</f>
        <v>0</v>
      </c>
    </row>
    <row r="5" spans="1:13" x14ac:dyDescent="0.2">
      <c r="A5" s="5">
        <v>4</v>
      </c>
      <c r="B5" s="11"/>
      <c r="C5" s="11"/>
      <c r="D5" s="11"/>
      <c r="E5" s="12"/>
      <c r="F5" s="11"/>
      <c r="G5" s="11"/>
      <c r="H5" s="11"/>
      <c r="I5" s="11"/>
      <c r="J5" s="11"/>
      <c r="K5" s="11"/>
      <c r="L5" s="11">
        <f t="shared" si="0"/>
        <v>0</v>
      </c>
      <c r="M5" s="13">
        <f>ауп[[#This Row],[баллы]]*ауп[[#This Row],[выполнил]]*IF(ауп[[#This Row],[просрочил]],0.7,1)</f>
        <v>0</v>
      </c>
    </row>
    <row r="6" spans="1:13" x14ac:dyDescent="0.2">
      <c r="A6" s="5">
        <v>5</v>
      </c>
      <c r="B6" s="11"/>
      <c r="C6" s="11"/>
      <c r="D6" s="11"/>
      <c r="E6" s="12"/>
      <c r="F6" s="11"/>
      <c r="G6" s="11"/>
      <c r="H6" s="11"/>
      <c r="I6" s="11"/>
      <c r="J6" s="11"/>
      <c r="K6" s="11"/>
      <c r="L6" s="11">
        <f t="shared" si="0"/>
        <v>0</v>
      </c>
      <c r="M6" s="13">
        <f>ауп[[#This Row],[баллы]]*ауп[[#This Row],[выполнил]]*IF(ауп[[#This Row],[просрочил]],0.7,1)</f>
        <v>0</v>
      </c>
    </row>
    <row r="7" spans="1:13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>
        <f t="shared" si="0"/>
        <v>0</v>
      </c>
      <c r="M7" s="13">
        <f>ауп[[#This Row],[баллы]]*ауп[[#This Row],[выполнил]]*IF(ауп[[#This Row],[просрочил]],0.7,1)</f>
        <v>0</v>
      </c>
    </row>
    <row r="8" spans="1:13" x14ac:dyDescent="0.2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>
        <f t="shared" si="0"/>
        <v>0</v>
      </c>
      <c r="M8" s="7">
        <f>ауп[[#This Row],[баллы]]*ауп[[#This Row],[выполнил]]*IF(ауп[[#This Row],[просрочил]],0.7,1)</f>
        <v>0</v>
      </c>
    </row>
    <row r="9" spans="1:13" x14ac:dyDescent="0.2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>
        <f t="shared" si="0"/>
        <v>0</v>
      </c>
      <c r="M9" s="7">
        <f>ауп[[#This Row],[баллы]]*ауп[[#This Row],[выполнил]]*IF(ауп[[#This Row],[просрочил]],0.7,1)</f>
        <v>0</v>
      </c>
    </row>
    <row r="10" spans="1:13" x14ac:dyDescent="0.2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f t="shared" si="0"/>
        <v>0</v>
      </c>
      <c r="M10" s="7">
        <f>ауп[[#This Row],[баллы]]*ауп[[#This Row],[выполнил]]*IF(ауп[[#This Row],[просрочил]],0.7,1)</f>
        <v>0</v>
      </c>
    </row>
    <row r="11" spans="1:13" x14ac:dyDescent="0.2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>
        <f t="shared" si="0"/>
        <v>0</v>
      </c>
      <c r="M11" s="7">
        <f>ауп[[#This Row],[баллы]]*ауп[[#This Row],[выполнил]]*IF(ауп[[#This Row],[просрочил]],0.7,1)</f>
        <v>0</v>
      </c>
    </row>
    <row r="12" spans="1:13" x14ac:dyDescent="0.2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>
        <f t="shared" si="0"/>
        <v>0</v>
      </c>
      <c r="M12" s="7">
        <f>ауп[[#This Row],[баллы]]*ауп[[#This Row],[выполнил]]*IF(ауп[[#This Row],[просрочил]],0.7,1)</f>
        <v>0</v>
      </c>
    </row>
    <row r="13" spans="1:13" x14ac:dyDescent="0.2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>
        <f t="shared" si="0"/>
        <v>0</v>
      </c>
      <c r="M13" s="7">
        <f>ауп[[#This Row],[баллы]]*ауп[[#This Row],[выполнил]]*IF(ауп[[#This Row],[просрочил]],0.7,1)</f>
        <v>0</v>
      </c>
    </row>
    <row r="14" spans="1:13" x14ac:dyDescent="0.2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>
        <f t="shared" si="0"/>
        <v>0</v>
      </c>
      <c r="M14" s="7">
        <f>ауп[[#This Row],[баллы]]*ауп[[#This Row],[выполнил]]*IF(ауп[[#This Row],[просрочил]],0.7,1)</f>
        <v>0</v>
      </c>
    </row>
    <row r="15" spans="1:13" x14ac:dyDescent="0.2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>
        <f t="shared" si="0"/>
        <v>0</v>
      </c>
      <c r="M15" s="7">
        <f>ауп[[#This Row],[баллы]]*ауп[[#This Row],[выполнил]]*IF(ауп[[#This Row],[просрочил]],0.7,1)</f>
        <v>0</v>
      </c>
    </row>
    <row r="16" spans="1:13" x14ac:dyDescent="0.2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>
        <f t="shared" si="0"/>
        <v>0</v>
      </c>
      <c r="M16" s="7">
        <f>ауп[[#This Row],[баллы]]*ауп[[#This Row],[выполнил]]*IF(ауп[[#This Row],[просрочил]],0.7,1)</f>
        <v>0</v>
      </c>
    </row>
    <row r="17" spans="1:13" x14ac:dyDescent="0.2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f t="shared" si="0"/>
        <v>0</v>
      </c>
      <c r="M17" s="7">
        <f>ауп[[#This Row],[баллы]]*ауп[[#This Row],[выполнил]]*IF(ауп[[#This Row],[просрочил]],0.7,1)</f>
        <v>0</v>
      </c>
    </row>
    <row r="18" spans="1:13" x14ac:dyDescent="0.2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>
        <f t="shared" si="0"/>
        <v>0</v>
      </c>
      <c r="M18" s="7">
        <f>ауп[[#This Row],[баллы]]*ауп[[#This Row],[выполнил]]*IF(ауп[[#This Row],[просрочил]],0.7,1)</f>
        <v>0</v>
      </c>
    </row>
    <row r="19" spans="1:13" x14ac:dyDescent="0.2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>
        <f t="shared" si="0"/>
        <v>0</v>
      </c>
      <c r="M19" s="7">
        <f>ауп[[#This Row],[баллы]]*ауп[[#This Row],[выполнил]]*IF(ауп[[#This Row],[просрочил]],0.7,1)</f>
        <v>0</v>
      </c>
    </row>
    <row r="20" spans="1:13" x14ac:dyDescent="0.2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>
        <f t="shared" si="0"/>
        <v>0</v>
      </c>
      <c r="M20" s="7">
        <f>ауп[[#This Row],[баллы]]*ауп[[#This Row],[выполнил]]*IF(ауп[[#This Row],[просрочил]],0.7,1)</f>
        <v>0</v>
      </c>
    </row>
    <row r="21" spans="1:13" x14ac:dyDescent="0.2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f t="shared" si="0"/>
        <v>0</v>
      </c>
      <c r="M21" s="7">
        <f>ауп[[#This Row],[баллы]]*ауп[[#This Row],[выполнил]]*IF(ауп[[#This Row],[просрочил]],0.7,1)</f>
        <v>0</v>
      </c>
    </row>
    <row r="22" spans="1:13" x14ac:dyDescent="0.2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>
        <f t="shared" si="0"/>
        <v>0</v>
      </c>
      <c r="M22" s="7">
        <f>ауп[[#This Row],[баллы]]*ауп[[#This Row],[выполнил]]*IF(ауп[[#This Row],[просрочил]],0.7,1)</f>
        <v>0</v>
      </c>
    </row>
    <row r="23" spans="1:13" x14ac:dyDescent="0.2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>
        <f t="shared" si="0"/>
        <v>0</v>
      </c>
      <c r="M23" s="7">
        <f>ауп[[#This Row],[баллы]]*ауп[[#This Row],[выполнил]]*IF(ауп[[#This Row],[просрочил]],0.7,1)</f>
        <v>0</v>
      </c>
    </row>
    <row r="24" spans="1:13" x14ac:dyDescent="0.2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>
        <f t="shared" si="0"/>
        <v>0</v>
      </c>
      <c r="M24" s="7">
        <f>ауп[[#This Row],[баллы]]*ауп[[#This Row],[выполнил]]*IF(ауп[[#This Row],[просрочил]],0.7,1)</f>
        <v>0</v>
      </c>
    </row>
    <row r="25" spans="1:13" x14ac:dyDescent="0.2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>
        <f t="shared" si="0"/>
        <v>0</v>
      </c>
      <c r="M25" s="7">
        <f>ауп[[#This Row],[баллы]]*ауп[[#This Row],[выполнил]]*IF(ауп[[#This Row],[просрочил]],0.7,1)</f>
        <v>0</v>
      </c>
    </row>
    <row r="26" spans="1:13" x14ac:dyDescent="0.2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>
        <f t="shared" si="0"/>
        <v>0</v>
      </c>
      <c r="M26" s="7">
        <f>ауп[[#This Row],[баллы]]*ауп[[#This Row],[выполнил]]*IF(ауп[[#This Row],[просрочил]],0.7,1)</f>
        <v>0</v>
      </c>
    </row>
    <row r="27" spans="1:13" x14ac:dyDescent="0.2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f t="shared" si="0"/>
        <v>0</v>
      </c>
      <c r="M27" s="7">
        <f>ауп[[#This Row],[баллы]]*ауп[[#This Row],[выполнил]]*IF(ауп[[#This Row],[просрочил]],0.7,1)</f>
        <v>0</v>
      </c>
    </row>
    <row r="28" spans="1:13" x14ac:dyDescent="0.2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>
        <f t="shared" si="0"/>
        <v>0</v>
      </c>
      <c r="M28" s="7">
        <f>ауп[[#This Row],[баллы]]*ауп[[#This Row],[выполнил]]*IF(ауп[[#This Row],[просрочил]],0.7,1)</f>
        <v>0</v>
      </c>
    </row>
    <row r="29" spans="1:13" x14ac:dyDescent="0.2">
      <c r="A29" s="5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>
        <f t="shared" si="0"/>
        <v>0</v>
      </c>
      <c r="M29" s="7">
        <f>ауп[[#This Row],[баллы]]*ауп[[#This Row],[выполнил]]*IF(ауп[[#This Row],[просрочил]],0.7,1)</f>
        <v>0</v>
      </c>
    </row>
    <row r="30" spans="1:13" x14ac:dyDescent="0.2">
      <c r="A30" s="5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>
        <f t="shared" si="0"/>
        <v>0</v>
      </c>
      <c r="M30" s="7">
        <f>ауп[[#This Row],[баллы]]*ауп[[#This Row],[выполнил]]*IF(ауп[[#This Row],[просрочил]],0.7,1)</f>
        <v>0</v>
      </c>
    </row>
    <row r="31" spans="1:13" x14ac:dyDescent="0.2">
      <c r="A31" s="5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>
        <f t="shared" si="0"/>
        <v>0</v>
      </c>
      <c r="M31" s="7">
        <f>ауп[[#This Row],[баллы]]*ауп[[#This Row],[выполнил]]*IF(ауп[[#This Row],[просрочил]],0.7,1)</f>
        <v>0</v>
      </c>
    </row>
    <row r="32" spans="1:13" x14ac:dyDescent="0.2">
      <c r="A32" s="5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>
        <f t="shared" si="0"/>
        <v>0</v>
      </c>
      <c r="M32" s="7">
        <f>ауп[[#This Row],[баллы]]*ауп[[#This Row],[выполнил]]*IF(ауп[[#This Row],[просрочил]],0.7,1)</f>
        <v>0</v>
      </c>
    </row>
    <row r="33" spans="1:13" x14ac:dyDescent="0.2">
      <c r="A33" s="5">
        <v>32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>
        <f t="shared" si="0"/>
        <v>0</v>
      </c>
      <c r="M33" s="7">
        <f>ауп[[#This Row],[баллы]]*ауп[[#This Row],[выполнил]]*IF(ауп[[#This Row],[просрочил]],0.7,1)</f>
        <v>0</v>
      </c>
    </row>
    <row r="34" spans="1:13" x14ac:dyDescent="0.2">
      <c r="A34" s="5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>
        <f t="shared" si="0"/>
        <v>0</v>
      </c>
      <c r="M34" s="7">
        <f>ауп[[#This Row],[баллы]]*ауп[[#This Row],[выполнил]]*IF(ауп[[#This Row],[просрочил]],0.7,1)</f>
        <v>0</v>
      </c>
    </row>
    <row r="35" spans="1:13" x14ac:dyDescent="0.2">
      <c r="A35" s="5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f t="shared" si="0"/>
        <v>0</v>
      </c>
      <c r="M35" s="7">
        <f>ауп[[#This Row],[баллы]]*ауп[[#This Row],[выполнил]]*IF(ауп[[#This Row],[просрочил]],0.7,1)</f>
        <v>0</v>
      </c>
    </row>
    <row r="36" spans="1:13" x14ac:dyDescent="0.2">
      <c r="A36" s="5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>
        <f t="shared" si="0"/>
        <v>0</v>
      </c>
      <c r="M36" s="7">
        <f>ауп[[#This Row],[баллы]]*ауп[[#This Row],[выполнил]]*IF(ауп[[#This Row],[просрочил]],0.7,1)</f>
        <v>0</v>
      </c>
    </row>
    <row r="37" spans="1:13" x14ac:dyDescent="0.2">
      <c r="A37" s="5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>
        <f t="shared" si="0"/>
        <v>0</v>
      </c>
      <c r="M37" s="7">
        <f>ауп[[#This Row],[баллы]]*ауп[[#This Row],[выполнил]]*IF(ауп[[#This Row],[просрочил]],0.7,1)</f>
        <v>0</v>
      </c>
    </row>
    <row r="38" spans="1:13" x14ac:dyDescent="0.2">
      <c r="A38" s="5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>
        <f t="shared" si="0"/>
        <v>0</v>
      </c>
      <c r="M38" s="7">
        <f>ауп[[#This Row],[баллы]]*ауп[[#This Row],[выполнил]]*IF(ауп[[#This Row],[просрочил]],0.7,1)</f>
        <v>0</v>
      </c>
    </row>
    <row r="39" spans="1:13" x14ac:dyDescent="0.2">
      <c r="A39" s="5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>
        <f t="shared" si="0"/>
        <v>0</v>
      </c>
      <c r="M39" s="7">
        <f>ауп[[#This Row],[баллы]]*ауп[[#This Row],[выполнил]]*IF(ауп[[#This Row],[просрочил]],0.7,1)</f>
        <v>0</v>
      </c>
    </row>
    <row r="40" spans="1:13" x14ac:dyDescent="0.2">
      <c r="A40" s="5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>
        <f t="shared" si="0"/>
        <v>0</v>
      </c>
      <c r="M40" s="7">
        <f>ауп[[#This Row],[баллы]]*ауп[[#This Row],[выполнил]]*IF(ауп[[#This Row],[просрочил]],0.7,1)</f>
        <v>0</v>
      </c>
    </row>
    <row r="41" spans="1:13" x14ac:dyDescent="0.2">
      <c r="A41" s="5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>
        <f t="shared" si="0"/>
        <v>0</v>
      </c>
      <c r="M41" s="7">
        <f>ауп[[#This Row],[баллы]]*ауп[[#This Row],[выполнил]]*IF(ауп[[#This Row],[просрочил]],0.7,1)</f>
        <v>0</v>
      </c>
    </row>
    <row r="42" spans="1:13" x14ac:dyDescent="0.2">
      <c r="A42" s="5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>
        <f t="shared" si="0"/>
        <v>0</v>
      </c>
      <c r="M42" s="7">
        <f>ауп[[#This Row],[баллы]]*ауп[[#This Row],[выполнил]]*IF(ауп[[#This Row],[просрочил]],0.7,1)</f>
        <v>0</v>
      </c>
    </row>
    <row r="43" spans="1:13" x14ac:dyDescent="0.2">
      <c r="A43" s="5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>
        <f t="shared" si="0"/>
        <v>0</v>
      </c>
      <c r="M43" s="7">
        <f>ауп[[#This Row],[баллы]]*ауп[[#This Row],[выполнил]]*IF(ауп[[#This Row],[просрочил]],0.7,1)</f>
        <v>0</v>
      </c>
    </row>
    <row r="44" spans="1:13" x14ac:dyDescent="0.2">
      <c r="A44" s="5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>
        <f t="shared" si="0"/>
        <v>0</v>
      </c>
      <c r="M44" s="7">
        <f>ауп[[#This Row],[баллы]]*ауп[[#This Row],[выполнил]]*IF(ауп[[#This Row],[просрочил]],0.7,1)</f>
        <v>0</v>
      </c>
    </row>
    <row r="45" spans="1:13" x14ac:dyDescent="0.2">
      <c r="A45" s="5">
        <v>44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>
        <f t="shared" si="0"/>
        <v>0</v>
      </c>
      <c r="M45" s="7">
        <f>ауп[[#This Row],[баллы]]*ауп[[#This Row],[выполнил]]*IF(ауп[[#This Row],[просрочил]],0.7,1)</f>
        <v>0</v>
      </c>
    </row>
    <row r="46" spans="1:13" x14ac:dyDescent="0.2">
      <c r="A46" s="5">
        <v>45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>
        <f t="shared" si="0"/>
        <v>0</v>
      </c>
      <c r="M46" s="7">
        <f>ауп[[#This Row],[баллы]]*ауп[[#This Row],[выполнил]]*IF(ауп[[#This Row],[просрочил]],0.7,1)</f>
        <v>0</v>
      </c>
    </row>
    <row r="47" spans="1:13" x14ac:dyDescent="0.2">
      <c r="A47" s="5">
        <v>46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>
        <f t="shared" si="0"/>
        <v>0</v>
      </c>
      <c r="M47" s="7">
        <f>ауп[[#This Row],[баллы]]*ауп[[#This Row],[выполнил]]*IF(ауп[[#This Row],[просрочил]],0.7,1)</f>
        <v>0</v>
      </c>
    </row>
    <row r="48" spans="1:13" x14ac:dyDescent="0.2">
      <c r="A48" s="5">
        <v>47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>
        <f t="shared" si="0"/>
        <v>0</v>
      </c>
      <c r="M48" s="7">
        <f>ауп[[#This Row],[баллы]]*ауп[[#This Row],[выполнил]]*IF(ауп[[#This Row],[просрочил]],0.7,1)</f>
        <v>0</v>
      </c>
    </row>
    <row r="49" spans="1:13" x14ac:dyDescent="0.2">
      <c r="A49" s="5">
        <v>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>
        <f t="shared" si="0"/>
        <v>0</v>
      </c>
      <c r="M49" s="7">
        <f>ауп[[#This Row],[баллы]]*ауп[[#This Row],[выполнил]]*IF(ауп[[#This Row],[просрочил]],0.7,1)</f>
        <v>0</v>
      </c>
    </row>
    <row r="50" spans="1:13" x14ac:dyDescent="0.2">
      <c r="A50" s="5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>
        <f t="shared" si="0"/>
        <v>0</v>
      </c>
      <c r="M50" s="7">
        <f>ауп[[#This Row],[баллы]]*ауп[[#This Row],[выполнил]]*IF(ауп[[#This Row],[просрочил]],0.7,1)</f>
        <v>0</v>
      </c>
    </row>
    <row r="51" spans="1:13" x14ac:dyDescent="0.2">
      <c r="A51" s="5">
        <v>50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>
        <f t="shared" si="0"/>
        <v>0</v>
      </c>
      <c r="M51" s="7">
        <f>ауп[[#This Row],[баллы]]*ауп[[#This Row],[выполнил]]*IF(ауп[[#This Row],[просрочил]],0.7,1)</f>
        <v>0</v>
      </c>
    </row>
    <row r="52" spans="1:13" x14ac:dyDescent="0.2">
      <c r="A52" s="5">
        <v>51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>
        <f t="shared" si="0"/>
        <v>0</v>
      </c>
      <c r="M52" s="7">
        <f>ауп[[#This Row],[баллы]]*ауп[[#This Row],[выполнил]]*IF(ауп[[#This Row],[просрочил]],0.7,1)</f>
        <v>0</v>
      </c>
    </row>
    <row r="53" spans="1:13" x14ac:dyDescent="0.2">
      <c r="A53" s="5">
        <v>52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f t="shared" si="0"/>
        <v>0</v>
      </c>
      <c r="M53" s="7">
        <f>ауп[[#This Row],[баллы]]*ауп[[#This Row],[выполнил]]*IF(ауп[[#This Row],[просрочил]],0.7,1)</f>
        <v>0</v>
      </c>
    </row>
    <row r="54" spans="1:13" x14ac:dyDescent="0.2">
      <c r="A54" s="5">
        <v>53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>
        <f t="shared" si="0"/>
        <v>0</v>
      </c>
      <c r="M54" s="7">
        <f>ауп[[#This Row],[баллы]]*ауп[[#This Row],[выполнил]]*IF(ауп[[#This Row],[просрочил]],0.7,1)</f>
        <v>0</v>
      </c>
    </row>
    <row r="55" spans="1:13" x14ac:dyDescent="0.2">
      <c r="A55" s="5">
        <v>54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>
        <f t="shared" si="0"/>
        <v>0</v>
      </c>
      <c r="M55" s="7">
        <f>ауп[[#This Row],[баллы]]*ауп[[#This Row],[выполнил]]*IF(ауп[[#This Row],[просрочил]],0.7,1)</f>
        <v>0</v>
      </c>
    </row>
    <row r="56" spans="1:13" x14ac:dyDescent="0.2">
      <c r="A56" s="5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>
        <f t="shared" si="0"/>
        <v>0</v>
      </c>
      <c r="M56" s="7">
        <f>ауп[[#This Row],[баллы]]*ауп[[#This Row],[выполнил]]*IF(ауп[[#This Row],[просрочил]],0.7,1)</f>
        <v>0</v>
      </c>
    </row>
    <row r="57" spans="1:13" x14ac:dyDescent="0.2">
      <c r="A57" s="5">
        <v>56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>
        <f t="shared" si="0"/>
        <v>0</v>
      </c>
      <c r="M57" s="7">
        <f>ауп[[#This Row],[баллы]]*ауп[[#This Row],[выполнил]]*IF(ауп[[#This Row],[просрочил]],0.7,1)</f>
        <v>0</v>
      </c>
    </row>
    <row r="58" spans="1:13" x14ac:dyDescent="0.2">
      <c r="A58" s="5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>
        <f t="shared" si="0"/>
        <v>0</v>
      </c>
      <c r="M58" s="7">
        <f>ауп[[#This Row],[баллы]]*ауп[[#This Row],[выполнил]]*IF(ауп[[#This Row],[просрочил]],0.7,1)</f>
        <v>0</v>
      </c>
    </row>
    <row r="59" spans="1:13" x14ac:dyDescent="0.2">
      <c r="A59" s="5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>
        <f t="shared" si="0"/>
        <v>0</v>
      </c>
      <c r="M59" s="7">
        <f>ауп[[#This Row],[баллы]]*ауп[[#This Row],[выполнил]]*IF(ауп[[#This Row],[просрочил]],0.7,1)</f>
        <v>0</v>
      </c>
    </row>
    <row r="60" spans="1:13" x14ac:dyDescent="0.2">
      <c r="A60" s="5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>
        <f t="shared" si="0"/>
        <v>0</v>
      </c>
      <c r="M60" s="7">
        <f>ауп[[#This Row],[баллы]]*ауп[[#This Row],[выполнил]]*IF(ауп[[#This Row],[просрочил]],0.7,1)</f>
        <v>0</v>
      </c>
    </row>
    <row r="61" spans="1:13" x14ac:dyDescent="0.2">
      <c r="A61" s="5">
        <v>60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>
        <f t="shared" si="0"/>
        <v>0</v>
      </c>
      <c r="M61" s="7">
        <f>ауп[[#This Row],[баллы]]*ауп[[#This Row],[выполнил]]*IF(ауп[[#This Row],[просрочил]],0.7,1)</f>
        <v>0</v>
      </c>
    </row>
    <row r="62" spans="1:13" x14ac:dyDescent="0.2">
      <c r="A62" s="5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>
        <f t="shared" si="0"/>
        <v>0</v>
      </c>
      <c r="M62" s="7">
        <f>ауп[[#This Row],[баллы]]*ауп[[#This Row],[выполнил]]*IF(ауп[[#This Row],[просрочил]],0.7,1)</f>
        <v>0</v>
      </c>
    </row>
    <row r="63" spans="1:13" x14ac:dyDescent="0.2">
      <c r="A63" s="5">
        <v>62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>
        <f t="shared" si="0"/>
        <v>0</v>
      </c>
      <c r="M63" s="7">
        <f>ауп[[#This Row],[баллы]]*ауп[[#This Row],[выполнил]]*IF(ауп[[#This Row],[просрочил]],0.7,1)</f>
        <v>0</v>
      </c>
    </row>
    <row r="64" spans="1:13" x14ac:dyDescent="0.2">
      <c r="A64" s="5">
        <v>63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>
        <f t="shared" si="0"/>
        <v>0</v>
      </c>
      <c r="M64" s="7">
        <f>ауп[[#This Row],[баллы]]*ауп[[#This Row],[выполнил]]*IF(ауп[[#This Row],[просрочил]],0.7,1)</f>
        <v>0</v>
      </c>
    </row>
    <row r="65" spans="1:13" x14ac:dyDescent="0.2">
      <c r="A65" s="5">
        <v>64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>
        <f t="shared" si="0"/>
        <v>0</v>
      </c>
      <c r="M65" s="7">
        <f>ауп[[#This Row],[баллы]]*ауп[[#This Row],[выполнил]]*IF(ауп[[#This Row],[просрочил]],0.7,1)</f>
        <v>0</v>
      </c>
    </row>
    <row r="66" spans="1:13" x14ac:dyDescent="0.2">
      <c r="A66" s="5">
        <v>65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>
        <f t="shared" ref="L66:L129" si="1">F66*G66*H66*I66</f>
        <v>0</v>
      </c>
      <c r="M66" s="7">
        <f>ауп[[#This Row],[баллы]]*ауп[[#This Row],[выполнил]]*IF(ауп[[#This Row],[просрочил]],0.7,1)</f>
        <v>0</v>
      </c>
    </row>
    <row r="67" spans="1:13" x14ac:dyDescent="0.2">
      <c r="A67" s="5">
        <v>66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>
        <f t="shared" si="1"/>
        <v>0</v>
      </c>
      <c r="M67" s="7">
        <f>ауп[[#This Row],[баллы]]*ауп[[#This Row],[выполнил]]*IF(ауп[[#This Row],[просрочил]],0.7,1)</f>
        <v>0</v>
      </c>
    </row>
    <row r="68" spans="1:13" x14ac:dyDescent="0.2">
      <c r="A68" s="5">
        <v>67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>
        <f t="shared" si="1"/>
        <v>0</v>
      </c>
      <c r="M68" s="7">
        <f>ауп[[#This Row],[баллы]]*ауп[[#This Row],[выполнил]]*IF(ауп[[#This Row],[просрочил]],0.7,1)</f>
        <v>0</v>
      </c>
    </row>
    <row r="69" spans="1:13" x14ac:dyDescent="0.2">
      <c r="A69" s="5">
        <v>68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>
        <f t="shared" si="1"/>
        <v>0</v>
      </c>
      <c r="M69" s="7">
        <f>ауп[[#This Row],[баллы]]*ауп[[#This Row],[выполнил]]*IF(ауп[[#This Row],[просрочил]],0.7,1)</f>
        <v>0</v>
      </c>
    </row>
    <row r="70" spans="1:13" x14ac:dyDescent="0.2">
      <c r="A70" s="5">
        <v>69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>
        <f t="shared" si="1"/>
        <v>0</v>
      </c>
      <c r="M70" s="7">
        <f>ауп[[#This Row],[баллы]]*ауп[[#This Row],[выполнил]]*IF(ауп[[#This Row],[просрочил]],0.7,1)</f>
        <v>0</v>
      </c>
    </row>
    <row r="71" spans="1:13" x14ac:dyDescent="0.2">
      <c r="A71" s="5">
        <v>70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>
        <f t="shared" si="1"/>
        <v>0</v>
      </c>
      <c r="M71" s="7">
        <f>ауп[[#This Row],[баллы]]*ауп[[#This Row],[выполнил]]*IF(ауп[[#This Row],[просрочил]],0.7,1)</f>
        <v>0</v>
      </c>
    </row>
    <row r="72" spans="1:13" x14ac:dyDescent="0.2">
      <c r="A72" s="5">
        <v>71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>
        <f t="shared" si="1"/>
        <v>0</v>
      </c>
      <c r="M72" s="7">
        <f>ауп[[#This Row],[баллы]]*ауп[[#This Row],[выполнил]]*IF(ауп[[#This Row],[просрочил]],0.7,1)</f>
        <v>0</v>
      </c>
    </row>
    <row r="73" spans="1:13" x14ac:dyDescent="0.2">
      <c r="A73" s="5">
        <v>72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>
        <f t="shared" si="1"/>
        <v>0</v>
      </c>
      <c r="M73" s="7">
        <f>ауп[[#This Row],[баллы]]*ауп[[#This Row],[выполнил]]*IF(ауп[[#This Row],[просрочил]],0.7,1)</f>
        <v>0</v>
      </c>
    </row>
    <row r="74" spans="1:13" x14ac:dyDescent="0.2">
      <c r="A74" s="5">
        <v>73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>
        <f t="shared" si="1"/>
        <v>0</v>
      </c>
      <c r="M74" s="7">
        <f>ауп[[#This Row],[баллы]]*ауп[[#This Row],[выполнил]]*IF(ауп[[#This Row],[просрочил]],0.7,1)</f>
        <v>0</v>
      </c>
    </row>
    <row r="75" spans="1:13" x14ac:dyDescent="0.2">
      <c r="A75" s="5">
        <v>74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>
        <f t="shared" si="1"/>
        <v>0</v>
      </c>
      <c r="M75" s="7">
        <f>ауп[[#This Row],[баллы]]*ауп[[#This Row],[выполнил]]*IF(ауп[[#This Row],[просрочил]],0.7,1)</f>
        <v>0</v>
      </c>
    </row>
    <row r="76" spans="1:13" x14ac:dyDescent="0.2">
      <c r="A76" s="5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>
        <f t="shared" si="1"/>
        <v>0</v>
      </c>
      <c r="M76" s="7">
        <f>ауп[[#This Row],[баллы]]*ауп[[#This Row],[выполнил]]*IF(ауп[[#This Row],[просрочил]],0.7,1)</f>
        <v>0</v>
      </c>
    </row>
    <row r="77" spans="1:13" x14ac:dyDescent="0.2">
      <c r="A77" s="5">
        <v>76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>
        <f t="shared" si="1"/>
        <v>0</v>
      </c>
      <c r="M77" s="7">
        <f>ауп[[#This Row],[баллы]]*ауп[[#This Row],[выполнил]]*IF(ауп[[#This Row],[просрочил]],0.7,1)</f>
        <v>0</v>
      </c>
    </row>
    <row r="78" spans="1:13" x14ac:dyDescent="0.2">
      <c r="A78" s="5">
        <v>77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>
        <f t="shared" si="1"/>
        <v>0</v>
      </c>
      <c r="M78" s="7">
        <f>ауп[[#This Row],[баллы]]*ауп[[#This Row],[выполнил]]*IF(ауп[[#This Row],[просрочил]],0.7,1)</f>
        <v>0</v>
      </c>
    </row>
    <row r="79" spans="1:13" x14ac:dyDescent="0.2">
      <c r="A79" s="5">
        <v>78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>
        <f t="shared" si="1"/>
        <v>0</v>
      </c>
      <c r="M79" s="7">
        <f>ауп[[#This Row],[баллы]]*ауп[[#This Row],[выполнил]]*IF(ауп[[#This Row],[просрочил]],0.7,1)</f>
        <v>0</v>
      </c>
    </row>
    <row r="80" spans="1:13" x14ac:dyDescent="0.2">
      <c r="A80" s="5">
        <v>79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>
        <f t="shared" si="1"/>
        <v>0</v>
      </c>
      <c r="M80" s="7">
        <f>ауп[[#This Row],[баллы]]*ауп[[#This Row],[выполнил]]*IF(ауп[[#This Row],[просрочил]],0.7,1)</f>
        <v>0</v>
      </c>
    </row>
    <row r="81" spans="1:13" x14ac:dyDescent="0.2">
      <c r="A81" s="5">
        <v>80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>
        <f t="shared" si="1"/>
        <v>0</v>
      </c>
      <c r="M81" s="7">
        <f>ауп[[#This Row],[баллы]]*ауп[[#This Row],[выполнил]]*IF(ауп[[#This Row],[просрочил]],0.7,1)</f>
        <v>0</v>
      </c>
    </row>
    <row r="82" spans="1:13" x14ac:dyDescent="0.2">
      <c r="A82" s="5">
        <v>81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>
        <f t="shared" si="1"/>
        <v>0</v>
      </c>
      <c r="M82" s="7">
        <f>ауп[[#This Row],[баллы]]*ауп[[#This Row],[выполнил]]*IF(ауп[[#This Row],[просрочил]],0.7,1)</f>
        <v>0</v>
      </c>
    </row>
    <row r="83" spans="1:13" x14ac:dyDescent="0.2">
      <c r="A83" s="5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>
        <f t="shared" si="1"/>
        <v>0</v>
      </c>
      <c r="M83" s="7">
        <f>ауп[[#This Row],[баллы]]*ауп[[#This Row],[выполнил]]*IF(ауп[[#This Row],[просрочил]],0.7,1)</f>
        <v>0</v>
      </c>
    </row>
    <row r="84" spans="1:13" x14ac:dyDescent="0.2">
      <c r="A84" s="5">
        <v>83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>
        <f t="shared" si="1"/>
        <v>0</v>
      </c>
      <c r="M84" s="7">
        <f>ауп[[#This Row],[баллы]]*ауп[[#This Row],[выполнил]]*IF(ауп[[#This Row],[просрочил]],0.7,1)</f>
        <v>0</v>
      </c>
    </row>
    <row r="85" spans="1:13" x14ac:dyDescent="0.2">
      <c r="A85" s="5">
        <v>84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>
        <f t="shared" si="1"/>
        <v>0</v>
      </c>
      <c r="M85" s="7">
        <f>ауп[[#This Row],[баллы]]*ауп[[#This Row],[выполнил]]*IF(ауп[[#This Row],[просрочил]],0.7,1)</f>
        <v>0</v>
      </c>
    </row>
    <row r="86" spans="1:13" x14ac:dyDescent="0.2">
      <c r="A86" s="5">
        <v>85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>
        <f t="shared" si="1"/>
        <v>0</v>
      </c>
      <c r="M86" s="7">
        <f>ауп[[#This Row],[баллы]]*ауп[[#This Row],[выполнил]]*IF(ауп[[#This Row],[просрочил]],0.7,1)</f>
        <v>0</v>
      </c>
    </row>
    <row r="87" spans="1:13" x14ac:dyDescent="0.2">
      <c r="A87" s="5">
        <v>86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>
        <f t="shared" si="1"/>
        <v>0</v>
      </c>
      <c r="M87" s="7">
        <f>ауп[[#This Row],[баллы]]*ауп[[#This Row],[выполнил]]*IF(ауп[[#This Row],[просрочил]],0.7,1)</f>
        <v>0</v>
      </c>
    </row>
    <row r="88" spans="1:13" x14ac:dyDescent="0.2">
      <c r="A88" s="5">
        <v>87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>
        <f t="shared" si="1"/>
        <v>0</v>
      </c>
      <c r="M88" s="7">
        <f>ауп[[#This Row],[баллы]]*ауп[[#This Row],[выполнил]]*IF(ауп[[#This Row],[просрочил]],0.7,1)</f>
        <v>0</v>
      </c>
    </row>
    <row r="89" spans="1:13" x14ac:dyDescent="0.2">
      <c r="A89" s="5">
        <v>88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>
        <f t="shared" si="1"/>
        <v>0</v>
      </c>
      <c r="M89" s="7">
        <f>ауп[[#This Row],[баллы]]*ауп[[#This Row],[выполнил]]*IF(ауп[[#This Row],[просрочил]],0.7,1)</f>
        <v>0</v>
      </c>
    </row>
    <row r="90" spans="1:13" x14ac:dyDescent="0.2">
      <c r="A90" s="5">
        <v>89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>
        <f t="shared" si="1"/>
        <v>0</v>
      </c>
      <c r="M90" s="7">
        <f>ауп[[#This Row],[баллы]]*ауп[[#This Row],[выполнил]]*IF(ауп[[#This Row],[просрочил]],0.7,1)</f>
        <v>0</v>
      </c>
    </row>
    <row r="91" spans="1:13" x14ac:dyDescent="0.2">
      <c r="A91" s="5">
        <v>90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>
        <f t="shared" si="1"/>
        <v>0</v>
      </c>
      <c r="M91" s="7">
        <f>ауп[[#This Row],[баллы]]*ауп[[#This Row],[выполнил]]*IF(ауп[[#This Row],[просрочил]],0.7,1)</f>
        <v>0</v>
      </c>
    </row>
    <row r="92" spans="1:13" x14ac:dyDescent="0.2">
      <c r="A92" s="5">
        <v>91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>
        <f t="shared" si="1"/>
        <v>0</v>
      </c>
      <c r="M92" s="7">
        <f>ауп[[#This Row],[баллы]]*ауп[[#This Row],[выполнил]]*IF(ауп[[#This Row],[просрочил]],0.7,1)</f>
        <v>0</v>
      </c>
    </row>
    <row r="93" spans="1:13" x14ac:dyDescent="0.2">
      <c r="A93" s="5">
        <v>92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>
        <f t="shared" si="1"/>
        <v>0</v>
      </c>
      <c r="M93" s="7">
        <f>ауп[[#This Row],[баллы]]*ауп[[#This Row],[выполнил]]*IF(ауп[[#This Row],[просрочил]],0.7,1)</f>
        <v>0</v>
      </c>
    </row>
    <row r="94" spans="1:13" x14ac:dyDescent="0.2">
      <c r="A94" s="5">
        <v>93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>
        <f t="shared" si="1"/>
        <v>0</v>
      </c>
      <c r="M94" s="7">
        <f>ауп[[#This Row],[баллы]]*ауп[[#This Row],[выполнил]]*IF(ауп[[#This Row],[просрочил]],0.7,1)</f>
        <v>0</v>
      </c>
    </row>
    <row r="95" spans="1:13" x14ac:dyDescent="0.2">
      <c r="A95" s="5">
        <v>94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>
        <f t="shared" si="1"/>
        <v>0</v>
      </c>
      <c r="M95" s="7">
        <f>ауп[[#This Row],[баллы]]*ауп[[#This Row],[выполнил]]*IF(ауп[[#This Row],[просрочил]],0.7,1)</f>
        <v>0</v>
      </c>
    </row>
    <row r="96" spans="1:13" x14ac:dyDescent="0.2">
      <c r="A96" s="5">
        <v>95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>
        <f t="shared" si="1"/>
        <v>0</v>
      </c>
      <c r="M96" s="7">
        <f>ауп[[#This Row],[баллы]]*ауп[[#This Row],[выполнил]]*IF(ауп[[#This Row],[просрочил]],0.7,1)</f>
        <v>0</v>
      </c>
    </row>
    <row r="97" spans="1:13" x14ac:dyDescent="0.2">
      <c r="A97" s="5">
        <v>96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>
        <f t="shared" si="1"/>
        <v>0</v>
      </c>
      <c r="M97" s="7">
        <f>ауп[[#This Row],[баллы]]*ауп[[#This Row],[выполнил]]*IF(ауп[[#This Row],[просрочил]],0.7,1)</f>
        <v>0</v>
      </c>
    </row>
    <row r="98" spans="1:13" x14ac:dyDescent="0.2">
      <c r="A98" s="5">
        <v>97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>
        <f t="shared" si="1"/>
        <v>0</v>
      </c>
      <c r="M98" s="7">
        <f>ауп[[#This Row],[баллы]]*ауп[[#This Row],[выполнил]]*IF(ауп[[#This Row],[просрочил]],0.7,1)</f>
        <v>0</v>
      </c>
    </row>
    <row r="99" spans="1:13" x14ac:dyDescent="0.2">
      <c r="A99" s="5">
        <v>98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>
        <f t="shared" si="1"/>
        <v>0</v>
      </c>
      <c r="M99" s="7">
        <f>ауп[[#This Row],[баллы]]*ауп[[#This Row],[выполнил]]*IF(ауп[[#This Row],[просрочил]],0.7,1)</f>
        <v>0</v>
      </c>
    </row>
    <row r="100" spans="1:13" x14ac:dyDescent="0.2">
      <c r="A100" s="5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>
        <f t="shared" si="1"/>
        <v>0</v>
      </c>
      <c r="M100" s="7">
        <f>ауп[[#This Row],[баллы]]*ауп[[#This Row],[выполнил]]*IF(ауп[[#This Row],[просрочил]],0.7,1)</f>
        <v>0</v>
      </c>
    </row>
    <row r="101" spans="1:13" x14ac:dyDescent="0.2">
      <c r="A101" s="5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>
        <f t="shared" si="1"/>
        <v>0</v>
      </c>
      <c r="M101" s="7">
        <f>ауп[[#This Row],[баллы]]*ауп[[#This Row],[выполнил]]*IF(ауп[[#This Row],[просрочил]],0.7,1)</f>
        <v>0</v>
      </c>
    </row>
    <row r="102" spans="1:13" x14ac:dyDescent="0.2">
      <c r="A102" s="5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>
        <f t="shared" si="1"/>
        <v>0</v>
      </c>
      <c r="M102" s="7">
        <f>ауп[[#This Row],[баллы]]*ауп[[#This Row],[выполнил]]*IF(ауп[[#This Row],[просрочил]],0.7,1)</f>
        <v>0</v>
      </c>
    </row>
    <row r="103" spans="1:13" x14ac:dyDescent="0.2">
      <c r="A103" s="5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>
        <f t="shared" si="1"/>
        <v>0</v>
      </c>
      <c r="M103" s="7">
        <f>ауп[[#This Row],[баллы]]*ауп[[#This Row],[выполнил]]*IF(ауп[[#This Row],[просрочил]],0.7,1)</f>
        <v>0</v>
      </c>
    </row>
    <row r="104" spans="1:13" x14ac:dyDescent="0.2">
      <c r="A104" s="5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>
        <f t="shared" si="1"/>
        <v>0</v>
      </c>
      <c r="M104" s="7">
        <f>ауп[[#This Row],[баллы]]*ауп[[#This Row],[выполнил]]*IF(ауп[[#This Row],[просрочил]],0.7,1)</f>
        <v>0</v>
      </c>
    </row>
    <row r="105" spans="1:13" x14ac:dyDescent="0.2">
      <c r="A105" s="5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>
        <f t="shared" si="1"/>
        <v>0</v>
      </c>
      <c r="M105" s="7">
        <f>ауп[[#This Row],[баллы]]*ауп[[#This Row],[выполнил]]*IF(ауп[[#This Row],[просрочил]],0.7,1)</f>
        <v>0</v>
      </c>
    </row>
    <row r="106" spans="1:13" x14ac:dyDescent="0.2">
      <c r="A106" s="5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>
        <f t="shared" si="1"/>
        <v>0</v>
      </c>
      <c r="M106" s="7">
        <f>ауп[[#This Row],[баллы]]*ауп[[#This Row],[выполнил]]*IF(ауп[[#This Row],[просрочил]],0.7,1)</f>
        <v>0</v>
      </c>
    </row>
    <row r="107" spans="1:13" x14ac:dyDescent="0.2">
      <c r="A107" s="5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>
        <f t="shared" si="1"/>
        <v>0</v>
      </c>
      <c r="M107" s="7">
        <f>ауп[[#This Row],[баллы]]*ауп[[#This Row],[выполнил]]*IF(ауп[[#This Row],[просрочил]],0.7,1)</f>
        <v>0</v>
      </c>
    </row>
    <row r="108" spans="1:13" x14ac:dyDescent="0.2">
      <c r="A108" s="5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>
        <f t="shared" si="1"/>
        <v>0</v>
      </c>
      <c r="M108" s="7">
        <f>ауп[[#This Row],[баллы]]*ауп[[#This Row],[выполнил]]*IF(ауп[[#This Row],[просрочил]],0.7,1)</f>
        <v>0</v>
      </c>
    </row>
    <row r="109" spans="1:13" x14ac:dyDescent="0.2">
      <c r="A109" s="5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>
        <f t="shared" si="1"/>
        <v>0</v>
      </c>
      <c r="M109" s="7">
        <f>ауп[[#This Row],[баллы]]*ауп[[#This Row],[выполнил]]*IF(ауп[[#This Row],[просрочил]],0.7,1)</f>
        <v>0</v>
      </c>
    </row>
    <row r="110" spans="1:13" x14ac:dyDescent="0.2">
      <c r="A110" s="5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>
        <f t="shared" si="1"/>
        <v>0</v>
      </c>
      <c r="M110" s="7">
        <f>ауп[[#This Row],[баллы]]*ауп[[#This Row],[выполнил]]*IF(ауп[[#This Row],[просрочил]],0.7,1)</f>
        <v>0</v>
      </c>
    </row>
    <row r="111" spans="1:13" x14ac:dyDescent="0.2">
      <c r="A111" s="5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>
        <f t="shared" si="1"/>
        <v>0</v>
      </c>
      <c r="M111" s="7">
        <f>ауп[[#This Row],[баллы]]*ауп[[#This Row],[выполнил]]*IF(ауп[[#This Row],[просрочил]],0.7,1)</f>
        <v>0</v>
      </c>
    </row>
    <row r="112" spans="1:13" x14ac:dyDescent="0.2">
      <c r="A112" s="5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>
        <f t="shared" si="1"/>
        <v>0</v>
      </c>
      <c r="M112" s="7">
        <f>ауп[[#This Row],[баллы]]*ауп[[#This Row],[выполнил]]*IF(ауп[[#This Row],[просрочил]],0.7,1)</f>
        <v>0</v>
      </c>
    </row>
    <row r="113" spans="1:13" x14ac:dyDescent="0.2">
      <c r="A113" s="5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>
        <f t="shared" si="1"/>
        <v>0</v>
      </c>
      <c r="M113" s="7">
        <f>ауп[[#This Row],[баллы]]*ауп[[#This Row],[выполнил]]*IF(ауп[[#This Row],[просрочил]],0.7,1)</f>
        <v>0</v>
      </c>
    </row>
    <row r="114" spans="1:13" x14ac:dyDescent="0.2">
      <c r="A114" s="5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>
        <f t="shared" si="1"/>
        <v>0</v>
      </c>
      <c r="M114" s="7">
        <f>ауп[[#This Row],[баллы]]*ауп[[#This Row],[выполнил]]*IF(ауп[[#This Row],[просрочил]],0.7,1)</f>
        <v>0</v>
      </c>
    </row>
    <row r="115" spans="1:13" x14ac:dyDescent="0.2">
      <c r="A115" s="5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>
        <f t="shared" si="1"/>
        <v>0</v>
      </c>
      <c r="M115" s="7">
        <f>ауп[[#This Row],[баллы]]*ауп[[#This Row],[выполнил]]*IF(ауп[[#This Row],[просрочил]],0.7,1)</f>
        <v>0</v>
      </c>
    </row>
    <row r="116" spans="1:13" x14ac:dyDescent="0.2">
      <c r="A116" s="5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>
        <f t="shared" si="1"/>
        <v>0</v>
      </c>
      <c r="M116" s="7">
        <f>ауп[[#This Row],[баллы]]*ауп[[#This Row],[выполнил]]*IF(ауп[[#This Row],[просрочил]],0.7,1)</f>
        <v>0</v>
      </c>
    </row>
    <row r="117" spans="1:13" x14ac:dyDescent="0.2">
      <c r="A117" s="5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>
        <f t="shared" si="1"/>
        <v>0</v>
      </c>
      <c r="M117" s="7">
        <f>ауп[[#This Row],[баллы]]*ауп[[#This Row],[выполнил]]*IF(ауп[[#This Row],[просрочил]],0.7,1)</f>
        <v>0</v>
      </c>
    </row>
    <row r="118" spans="1:13" x14ac:dyDescent="0.2">
      <c r="A118" s="5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>
        <f t="shared" si="1"/>
        <v>0</v>
      </c>
      <c r="M118" s="7">
        <f>ауп[[#This Row],[баллы]]*ауп[[#This Row],[выполнил]]*IF(ауп[[#This Row],[просрочил]],0.7,1)</f>
        <v>0</v>
      </c>
    </row>
    <row r="119" spans="1:13" x14ac:dyDescent="0.2">
      <c r="A119" s="5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>
        <f t="shared" si="1"/>
        <v>0</v>
      </c>
      <c r="M119" s="7">
        <f>ауп[[#This Row],[баллы]]*ауп[[#This Row],[выполнил]]*IF(ауп[[#This Row],[просрочил]],0.7,1)</f>
        <v>0</v>
      </c>
    </row>
    <row r="120" spans="1:13" x14ac:dyDescent="0.2">
      <c r="A120" s="5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>
        <f t="shared" si="1"/>
        <v>0</v>
      </c>
      <c r="M120" s="7">
        <f>ауп[[#This Row],[баллы]]*ауп[[#This Row],[выполнил]]*IF(ауп[[#This Row],[просрочил]],0.7,1)</f>
        <v>0</v>
      </c>
    </row>
    <row r="121" spans="1:13" x14ac:dyDescent="0.2">
      <c r="A121" s="5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>
        <f t="shared" si="1"/>
        <v>0</v>
      </c>
      <c r="M121" s="7">
        <f>ауп[[#This Row],[баллы]]*ауп[[#This Row],[выполнил]]*IF(ауп[[#This Row],[просрочил]],0.7,1)</f>
        <v>0</v>
      </c>
    </row>
    <row r="122" spans="1:13" x14ac:dyDescent="0.2">
      <c r="A122" s="5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>
        <f t="shared" si="1"/>
        <v>0</v>
      </c>
      <c r="M122" s="7">
        <f>ауп[[#This Row],[баллы]]*ауп[[#This Row],[выполнил]]*IF(ауп[[#This Row],[просрочил]],0.7,1)</f>
        <v>0</v>
      </c>
    </row>
    <row r="123" spans="1:13" x14ac:dyDescent="0.2">
      <c r="A123" s="5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>
        <f t="shared" si="1"/>
        <v>0</v>
      </c>
      <c r="M123" s="7">
        <f>ауп[[#This Row],[баллы]]*ауп[[#This Row],[выполнил]]*IF(ауп[[#This Row],[просрочил]],0.7,1)</f>
        <v>0</v>
      </c>
    </row>
    <row r="124" spans="1:13" x14ac:dyDescent="0.2">
      <c r="A124" s="5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>
        <f t="shared" si="1"/>
        <v>0</v>
      </c>
      <c r="M124" s="7">
        <f>ауп[[#This Row],[баллы]]*ауп[[#This Row],[выполнил]]*IF(ауп[[#This Row],[просрочил]],0.7,1)</f>
        <v>0</v>
      </c>
    </row>
    <row r="125" spans="1:13" x14ac:dyDescent="0.2">
      <c r="A125" s="5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>
        <f t="shared" si="1"/>
        <v>0</v>
      </c>
      <c r="M125" s="7">
        <f>ауп[[#This Row],[баллы]]*ауп[[#This Row],[выполнил]]*IF(ауп[[#This Row],[просрочил]],0.7,1)</f>
        <v>0</v>
      </c>
    </row>
    <row r="126" spans="1:13" x14ac:dyDescent="0.2">
      <c r="A126" s="5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>
        <f t="shared" si="1"/>
        <v>0</v>
      </c>
      <c r="M126" s="7">
        <f>ауп[[#This Row],[баллы]]*ауп[[#This Row],[выполнил]]*IF(ауп[[#This Row],[просрочил]],0.7,1)</f>
        <v>0</v>
      </c>
    </row>
    <row r="127" spans="1:13" x14ac:dyDescent="0.2">
      <c r="A127" s="5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>
        <f t="shared" si="1"/>
        <v>0</v>
      </c>
      <c r="M127" s="7">
        <f>ауп[[#This Row],[баллы]]*ауп[[#This Row],[выполнил]]*IF(ауп[[#This Row],[просрочил]],0.7,1)</f>
        <v>0</v>
      </c>
    </row>
    <row r="128" spans="1:13" x14ac:dyDescent="0.2">
      <c r="A128" s="5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>
        <f t="shared" si="1"/>
        <v>0</v>
      </c>
      <c r="M128" s="7">
        <f>ауп[[#This Row],[баллы]]*ауп[[#This Row],[выполнил]]*IF(ауп[[#This Row],[просрочил]],0.7,1)</f>
        <v>0</v>
      </c>
    </row>
    <row r="129" spans="1:13" x14ac:dyDescent="0.2">
      <c r="A129" s="5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>
        <f t="shared" si="1"/>
        <v>0</v>
      </c>
      <c r="M129" s="7">
        <f>ауп[[#This Row],[баллы]]*ауп[[#This Row],[выполнил]]*IF(ауп[[#This Row],[просрочил]],0.7,1)</f>
        <v>0</v>
      </c>
    </row>
    <row r="130" spans="1:13" x14ac:dyDescent="0.2">
      <c r="A130" s="5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>
        <f t="shared" ref="L130:L193" si="2">F130*G130*H130*I130</f>
        <v>0</v>
      </c>
      <c r="M130" s="7">
        <f>ауп[[#This Row],[баллы]]*ауп[[#This Row],[выполнил]]*IF(ауп[[#This Row],[просрочил]],0.7,1)</f>
        <v>0</v>
      </c>
    </row>
    <row r="131" spans="1:13" x14ac:dyDescent="0.2">
      <c r="A131" s="5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>
        <f t="shared" si="2"/>
        <v>0</v>
      </c>
      <c r="M131" s="7">
        <f>ауп[[#This Row],[баллы]]*ауп[[#This Row],[выполнил]]*IF(ауп[[#This Row],[просрочил]],0.7,1)</f>
        <v>0</v>
      </c>
    </row>
    <row r="132" spans="1:13" x14ac:dyDescent="0.2">
      <c r="A132" s="5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>
        <f t="shared" si="2"/>
        <v>0</v>
      </c>
      <c r="M132" s="7">
        <f>ауп[[#This Row],[баллы]]*ауп[[#This Row],[выполнил]]*IF(ауп[[#This Row],[просрочил]],0.7,1)</f>
        <v>0</v>
      </c>
    </row>
    <row r="133" spans="1:13" x14ac:dyDescent="0.2">
      <c r="A133" s="5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>
        <f t="shared" si="2"/>
        <v>0</v>
      </c>
      <c r="M133" s="7">
        <f>ауп[[#This Row],[баллы]]*ауп[[#This Row],[выполнил]]*IF(ауп[[#This Row],[просрочил]],0.7,1)</f>
        <v>0</v>
      </c>
    </row>
    <row r="134" spans="1:13" x14ac:dyDescent="0.2">
      <c r="A134" s="5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>
        <f t="shared" si="2"/>
        <v>0</v>
      </c>
      <c r="M134" s="7">
        <f>ауп[[#This Row],[баллы]]*ауп[[#This Row],[выполнил]]*IF(ауп[[#This Row],[просрочил]],0.7,1)</f>
        <v>0</v>
      </c>
    </row>
    <row r="135" spans="1:13" x14ac:dyDescent="0.2">
      <c r="A135" s="5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>
        <f t="shared" si="2"/>
        <v>0</v>
      </c>
      <c r="M135" s="7">
        <f>ауп[[#This Row],[баллы]]*ауп[[#This Row],[выполнил]]*IF(ауп[[#This Row],[просрочил]],0.7,1)</f>
        <v>0</v>
      </c>
    </row>
    <row r="136" spans="1:13" x14ac:dyDescent="0.2">
      <c r="A136" s="5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>
        <f t="shared" si="2"/>
        <v>0</v>
      </c>
      <c r="M136" s="7">
        <f>ауп[[#This Row],[баллы]]*ауп[[#This Row],[выполнил]]*IF(ауп[[#This Row],[просрочил]],0.7,1)</f>
        <v>0</v>
      </c>
    </row>
    <row r="137" spans="1:13" x14ac:dyDescent="0.2">
      <c r="A137" s="5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>
        <f t="shared" si="2"/>
        <v>0</v>
      </c>
      <c r="M137" s="7">
        <f>ауп[[#This Row],[баллы]]*ауп[[#This Row],[выполнил]]*IF(ауп[[#This Row],[просрочил]],0.7,1)</f>
        <v>0</v>
      </c>
    </row>
    <row r="138" spans="1:13" x14ac:dyDescent="0.2">
      <c r="A138" s="5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>
        <f t="shared" si="2"/>
        <v>0</v>
      </c>
      <c r="M138" s="7">
        <f>ауп[[#This Row],[баллы]]*ауп[[#This Row],[выполнил]]*IF(ауп[[#This Row],[просрочил]],0.7,1)</f>
        <v>0</v>
      </c>
    </row>
    <row r="139" spans="1:13" x14ac:dyDescent="0.2">
      <c r="A139" s="5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>
        <f t="shared" si="2"/>
        <v>0</v>
      </c>
      <c r="M139" s="7">
        <f>ауп[[#This Row],[баллы]]*ауп[[#This Row],[выполнил]]*IF(ауп[[#This Row],[просрочил]],0.7,1)</f>
        <v>0</v>
      </c>
    </row>
    <row r="140" spans="1:13" x14ac:dyDescent="0.2">
      <c r="A140" s="5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>
        <f t="shared" si="2"/>
        <v>0</v>
      </c>
      <c r="M140" s="7">
        <f>ауп[[#This Row],[баллы]]*ауп[[#This Row],[выполнил]]*IF(ауп[[#This Row],[просрочил]],0.7,1)</f>
        <v>0</v>
      </c>
    </row>
    <row r="141" spans="1:13" x14ac:dyDescent="0.2">
      <c r="A141" s="5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>
        <f t="shared" si="2"/>
        <v>0</v>
      </c>
      <c r="M141" s="7">
        <f>ауп[[#This Row],[баллы]]*ауп[[#This Row],[выполнил]]*IF(ауп[[#This Row],[просрочил]],0.7,1)</f>
        <v>0</v>
      </c>
    </row>
    <row r="142" spans="1:13" x14ac:dyDescent="0.2">
      <c r="A142" s="5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>
        <f t="shared" si="2"/>
        <v>0</v>
      </c>
      <c r="M142" s="7">
        <f>ауп[[#This Row],[баллы]]*ауп[[#This Row],[выполнил]]*IF(ауп[[#This Row],[просрочил]],0.7,1)</f>
        <v>0</v>
      </c>
    </row>
    <row r="143" spans="1:13" x14ac:dyDescent="0.2">
      <c r="A143" s="5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>
        <f t="shared" si="2"/>
        <v>0</v>
      </c>
      <c r="M143" s="7">
        <f>ауп[[#This Row],[баллы]]*ауп[[#This Row],[выполнил]]*IF(ауп[[#This Row],[просрочил]],0.7,1)</f>
        <v>0</v>
      </c>
    </row>
    <row r="144" spans="1:13" x14ac:dyDescent="0.2">
      <c r="A144" s="5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>
        <f t="shared" si="2"/>
        <v>0</v>
      </c>
      <c r="M144" s="7">
        <f>ауп[[#This Row],[баллы]]*ауп[[#This Row],[выполнил]]*IF(ауп[[#This Row],[просрочил]],0.7,1)</f>
        <v>0</v>
      </c>
    </row>
    <row r="145" spans="1:13" x14ac:dyDescent="0.2">
      <c r="A145" s="5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>
        <f t="shared" si="2"/>
        <v>0</v>
      </c>
      <c r="M145" s="7">
        <f>ауп[[#This Row],[баллы]]*ауп[[#This Row],[выполнил]]*IF(ауп[[#This Row],[просрочил]],0.7,1)</f>
        <v>0</v>
      </c>
    </row>
    <row r="146" spans="1:13" x14ac:dyDescent="0.2">
      <c r="A146" s="5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>
        <f t="shared" si="2"/>
        <v>0</v>
      </c>
      <c r="M146" s="7">
        <f>ауп[[#This Row],[баллы]]*ауп[[#This Row],[выполнил]]*IF(ауп[[#This Row],[просрочил]],0.7,1)</f>
        <v>0</v>
      </c>
    </row>
    <row r="147" spans="1:13" x14ac:dyDescent="0.2">
      <c r="A147" s="5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>
        <f t="shared" si="2"/>
        <v>0</v>
      </c>
      <c r="M147" s="7">
        <f>ауп[[#This Row],[баллы]]*ауп[[#This Row],[выполнил]]*IF(ауп[[#This Row],[просрочил]],0.7,1)</f>
        <v>0</v>
      </c>
    </row>
    <row r="148" spans="1:13" x14ac:dyDescent="0.2">
      <c r="A148" s="5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>
        <f t="shared" si="2"/>
        <v>0</v>
      </c>
      <c r="M148" s="7">
        <f>ауп[[#This Row],[баллы]]*ауп[[#This Row],[выполнил]]*IF(ауп[[#This Row],[просрочил]],0.7,1)</f>
        <v>0</v>
      </c>
    </row>
    <row r="149" spans="1:13" x14ac:dyDescent="0.2">
      <c r="A149" s="5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>
        <f t="shared" si="2"/>
        <v>0</v>
      </c>
      <c r="M149" s="7">
        <f>ауп[[#This Row],[баллы]]*ауп[[#This Row],[выполнил]]*IF(ауп[[#This Row],[просрочил]],0.7,1)</f>
        <v>0</v>
      </c>
    </row>
    <row r="150" spans="1:13" x14ac:dyDescent="0.2">
      <c r="A150" s="5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>
        <f t="shared" si="2"/>
        <v>0</v>
      </c>
      <c r="M150" s="7">
        <f>ауп[[#This Row],[баллы]]*ауп[[#This Row],[выполнил]]*IF(ауп[[#This Row],[просрочил]],0.7,1)</f>
        <v>0</v>
      </c>
    </row>
    <row r="151" spans="1:13" x14ac:dyDescent="0.2">
      <c r="A151" s="5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>
        <f t="shared" si="2"/>
        <v>0</v>
      </c>
      <c r="M151" s="7">
        <f>ауп[[#This Row],[баллы]]*ауп[[#This Row],[выполнил]]*IF(ауп[[#This Row],[просрочил]],0.7,1)</f>
        <v>0</v>
      </c>
    </row>
    <row r="152" spans="1:13" x14ac:dyDescent="0.2">
      <c r="A152" s="5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>
        <f t="shared" si="2"/>
        <v>0</v>
      </c>
      <c r="M152" s="7">
        <f>ауп[[#This Row],[баллы]]*ауп[[#This Row],[выполнил]]*IF(ауп[[#This Row],[просрочил]],0.7,1)</f>
        <v>0</v>
      </c>
    </row>
    <row r="153" spans="1:13" x14ac:dyDescent="0.2">
      <c r="A153" s="5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>
        <f t="shared" si="2"/>
        <v>0</v>
      </c>
      <c r="M153" s="7">
        <f>ауп[[#This Row],[баллы]]*ауп[[#This Row],[выполнил]]*IF(ауп[[#This Row],[просрочил]],0.7,1)</f>
        <v>0</v>
      </c>
    </row>
    <row r="154" spans="1:13" x14ac:dyDescent="0.2">
      <c r="A154" s="5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>
        <f t="shared" si="2"/>
        <v>0</v>
      </c>
      <c r="M154" s="7">
        <f>ауп[[#This Row],[баллы]]*ауп[[#This Row],[выполнил]]*IF(ауп[[#This Row],[просрочил]],0.7,1)</f>
        <v>0</v>
      </c>
    </row>
    <row r="155" spans="1:13" x14ac:dyDescent="0.2">
      <c r="A155" s="5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>
        <f t="shared" si="2"/>
        <v>0</v>
      </c>
      <c r="M155" s="7">
        <f>ауп[[#This Row],[баллы]]*ауп[[#This Row],[выполнил]]*IF(ауп[[#This Row],[просрочил]],0.7,1)</f>
        <v>0</v>
      </c>
    </row>
    <row r="156" spans="1:13" x14ac:dyDescent="0.2">
      <c r="A156" s="5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>
        <f t="shared" si="2"/>
        <v>0</v>
      </c>
      <c r="M156" s="7">
        <f>ауп[[#This Row],[баллы]]*ауп[[#This Row],[выполнил]]*IF(ауп[[#This Row],[просрочил]],0.7,1)</f>
        <v>0</v>
      </c>
    </row>
    <row r="157" spans="1:13" x14ac:dyDescent="0.2">
      <c r="A157" s="5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>
        <f t="shared" si="2"/>
        <v>0</v>
      </c>
      <c r="M157" s="7">
        <f>ауп[[#This Row],[баллы]]*ауп[[#This Row],[выполнил]]*IF(ауп[[#This Row],[просрочил]],0.7,1)</f>
        <v>0</v>
      </c>
    </row>
    <row r="158" spans="1:13" x14ac:dyDescent="0.2">
      <c r="A158" s="5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>
        <f t="shared" si="2"/>
        <v>0</v>
      </c>
      <c r="M158" s="7">
        <f>ауп[[#This Row],[баллы]]*ауп[[#This Row],[выполнил]]*IF(ауп[[#This Row],[просрочил]],0.7,1)</f>
        <v>0</v>
      </c>
    </row>
    <row r="159" spans="1:13" x14ac:dyDescent="0.2">
      <c r="A159" s="5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>
        <f t="shared" si="2"/>
        <v>0</v>
      </c>
      <c r="M159" s="7">
        <f>ауп[[#This Row],[баллы]]*ауп[[#This Row],[выполнил]]*IF(ауп[[#This Row],[просрочил]],0.7,1)</f>
        <v>0</v>
      </c>
    </row>
    <row r="160" spans="1:13" x14ac:dyDescent="0.2">
      <c r="A160" s="5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>
        <f t="shared" si="2"/>
        <v>0</v>
      </c>
      <c r="M160" s="7">
        <f>ауп[[#This Row],[баллы]]*ауп[[#This Row],[выполнил]]*IF(ауп[[#This Row],[просрочил]],0.7,1)</f>
        <v>0</v>
      </c>
    </row>
    <row r="161" spans="1:13" x14ac:dyDescent="0.2">
      <c r="A161" s="5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>
        <f t="shared" si="2"/>
        <v>0</v>
      </c>
      <c r="M161" s="7">
        <f>ауп[[#This Row],[баллы]]*ауп[[#This Row],[выполнил]]*IF(ауп[[#This Row],[просрочил]],0.7,1)</f>
        <v>0</v>
      </c>
    </row>
    <row r="162" spans="1:13" x14ac:dyDescent="0.2">
      <c r="A162" s="5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>
        <f t="shared" si="2"/>
        <v>0</v>
      </c>
      <c r="M162" s="7">
        <f>ауп[[#This Row],[баллы]]*ауп[[#This Row],[выполнил]]*IF(ауп[[#This Row],[просрочил]],0.7,1)</f>
        <v>0</v>
      </c>
    </row>
    <row r="163" spans="1:13" x14ac:dyDescent="0.2">
      <c r="A163" s="5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>
        <f t="shared" si="2"/>
        <v>0</v>
      </c>
      <c r="M163" s="7">
        <f>ауп[[#This Row],[баллы]]*ауп[[#This Row],[выполнил]]*IF(ауп[[#This Row],[просрочил]],0.7,1)</f>
        <v>0</v>
      </c>
    </row>
    <row r="164" spans="1:13" x14ac:dyDescent="0.2">
      <c r="A164" s="5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>
        <f t="shared" si="2"/>
        <v>0</v>
      </c>
      <c r="M164" s="7">
        <f>ауп[[#This Row],[баллы]]*ауп[[#This Row],[выполнил]]*IF(ауп[[#This Row],[просрочил]],0.7,1)</f>
        <v>0</v>
      </c>
    </row>
    <row r="165" spans="1:13" x14ac:dyDescent="0.2">
      <c r="A165" s="5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>
        <f t="shared" si="2"/>
        <v>0</v>
      </c>
      <c r="M165" s="7">
        <f>ауп[[#This Row],[баллы]]*ауп[[#This Row],[выполнил]]*IF(ауп[[#This Row],[просрочил]],0.7,1)</f>
        <v>0</v>
      </c>
    </row>
    <row r="166" spans="1:13" x14ac:dyDescent="0.2">
      <c r="A166" s="5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>
        <f t="shared" si="2"/>
        <v>0</v>
      </c>
      <c r="M166" s="7">
        <f>ауп[[#This Row],[баллы]]*ауп[[#This Row],[выполнил]]*IF(ауп[[#This Row],[просрочил]],0.7,1)</f>
        <v>0</v>
      </c>
    </row>
    <row r="167" spans="1:13" x14ac:dyDescent="0.2">
      <c r="A167" s="5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>
        <f t="shared" si="2"/>
        <v>0</v>
      </c>
      <c r="M167" s="7">
        <f>ауп[[#This Row],[баллы]]*ауп[[#This Row],[выполнил]]*IF(ауп[[#This Row],[просрочил]],0.7,1)</f>
        <v>0</v>
      </c>
    </row>
    <row r="168" spans="1:13" x14ac:dyDescent="0.2">
      <c r="A168" s="5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>
        <f t="shared" si="2"/>
        <v>0</v>
      </c>
      <c r="M168" s="7">
        <f>ауп[[#This Row],[баллы]]*ауп[[#This Row],[выполнил]]*IF(ауп[[#This Row],[просрочил]],0.7,1)</f>
        <v>0</v>
      </c>
    </row>
    <row r="169" spans="1:13" x14ac:dyDescent="0.2">
      <c r="A169" s="5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>
        <f t="shared" si="2"/>
        <v>0</v>
      </c>
      <c r="M169" s="7">
        <f>ауп[[#This Row],[баллы]]*ауп[[#This Row],[выполнил]]*IF(ауп[[#This Row],[просрочил]],0.7,1)</f>
        <v>0</v>
      </c>
    </row>
    <row r="170" spans="1:13" x14ac:dyDescent="0.2">
      <c r="A170" s="5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>
        <f t="shared" si="2"/>
        <v>0</v>
      </c>
      <c r="M170" s="7">
        <f>ауп[[#This Row],[баллы]]*ауп[[#This Row],[выполнил]]*IF(ауп[[#This Row],[просрочил]],0.7,1)</f>
        <v>0</v>
      </c>
    </row>
    <row r="171" spans="1:13" x14ac:dyDescent="0.2">
      <c r="A171" s="5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>
        <f t="shared" si="2"/>
        <v>0</v>
      </c>
      <c r="M171" s="7">
        <f>ауп[[#This Row],[баллы]]*ауп[[#This Row],[выполнил]]*IF(ауп[[#This Row],[просрочил]],0.7,1)</f>
        <v>0</v>
      </c>
    </row>
    <row r="172" spans="1:13" x14ac:dyDescent="0.2">
      <c r="A172" s="5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>
        <f t="shared" si="2"/>
        <v>0</v>
      </c>
      <c r="M172" s="7">
        <f>ауп[[#This Row],[баллы]]*ауп[[#This Row],[выполнил]]*IF(ауп[[#This Row],[просрочил]],0.7,1)</f>
        <v>0</v>
      </c>
    </row>
    <row r="173" spans="1:13" x14ac:dyDescent="0.2">
      <c r="A173" s="5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>
        <f t="shared" si="2"/>
        <v>0</v>
      </c>
      <c r="M173" s="7">
        <f>ауп[[#This Row],[баллы]]*ауп[[#This Row],[выполнил]]*IF(ауп[[#This Row],[просрочил]],0.7,1)</f>
        <v>0</v>
      </c>
    </row>
    <row r="174" spans="1:13" x14ac:dyDescent="0.2">
      <c r="A174" s="5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>
        <f t="shared" si="2"/>
        <v>0</v>
      </c>
      <c r="M174" s="7">
        <f>ауп[[#This Row],[баллы]]*ауп[[#This Row],[выполнил]]*IF(ауп[[#This Row],[просрочил]],0.7,1)</f>
        <v>0</v>
      </c>
    </row>
    <row r="175" spans="1:13" x14ac:dyDescent="0.2">
      <c r="A175" s="5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>
        <f t="shared" si="2"/>
        <v>0</v>
      </c>
      <c r="M175" s="7">
        <f>ауп[[#This Row],[баллы]]*ауп[[#This Row],[выполнил]]*IF(ауп[[#This Row],[просрочил]],0.7,1)</f>
        <v>0</v>
      </c>
    </row>
    <row r="176" spans="1:13" x14ac:dyDescent="0.2">
      <c r="A176" s="5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>
        <f t="shared" si="2"/>
        <v>0</v>
      </c>
      <c r="M176" s="7">
        <f>ауп[[#This Row],[баллы]]*ауп[[#This Row],[выполнил]]*IF(ауп[[#This Row],[просрочил]],0.7,1)</f>
        <v>0</v>
      </c>
    </row>
    <row r="177" spans="1:13" x14ac:dyDescent="0.2">
      <c r="A177" s="5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>
        <f t="shared" si="2"/>
        <v>0</v>
      </c>
      <c r="M177" s="7">
        <f>ауп[[#This Row],[баллы]]*ауп[[#This Row],[выполнил]]*IF(ауп[[#This Row],[просрочил]],0.7,1)</f>
        <v>0</v>
      </c>
    </row>
    <row r="178" spans="1:13" x14ac:dyDescent="0.2">
      <c r="A178" s="5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>
        <f t="shared" si="2"/>
        <v>0</v>
      </c>
      <c r="M178" s="7">
        <f>ауп[[#This Row],[баллы]]*ауп[[#This Row],[выполнил]]*IF(ауп[[#This Row],[просрочил]],0.7,1)</f>
        <v>0</v>
      </c>
    </row>
    <row r="179" spans="1:13" x14ac:dyDescent="0.2">
      <c r="A179" s="5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>
        <f t="shared" si="2"/>
        <v>0</v>
      </c>
      <c r="M179" s="7">
        <f>ауп[[#This Row],[баллы]]*ауп[[#This Row],[выполнил]]*IF(ауп[[#This Row],[просрочил]],0.7,1)</f>
        <v>0</v>
      </c>
    </row>
    <row r="180" spans="1:13" x14ac:dyDescent="0.2">
      <c r="A180" s="5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>
        <f t="shared" si="2"/>
        <v>0</v>
      </c>
      <c r="M180" s="7">
        <f>ауп[[#This Row],[баллы]]*ауп[[#This Row],[выполнил]]*IF(ауп[[#This Row],[просрочил]],0.7,1)</f>
        <v>0</v>
      </c>
    </row>
    <row r="181" spans="1:13" x14ac:dyDescent="0.2">
      <c r="A181" s="5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>
        <f t="shared" si="2"/>
        <v>0</v>
      </c>
      <c r="M181" s="7">
        <f>ауп[[#This Row],[баллы]]*ауп[[#This Row],[выполнил]]*IF(ауп[[#This Row],[просрочил]],0.7,1)</f>
        <v>0</v>
      </c>
    </row>
    <row r="182" spans="1:13" x14ac:dyDescent="0.2">
      <c r="A182" s="5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>
        <f t="shared" si="2"/>
        <v>0</v>
      </c>
      <c r="M182" s="7">
        <f>ауп[[#This Row],[баллы]]*ауп[[#This Row],[выполнил]]*IF(ауп[[#This Row],[просрочил]],0.7,1)</f>
        <v>0</v>
      </c>
    </row>
    <row r="183" spans="1:13" x14ac:dyDescent="0.2">
      <c r="A183" s="5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>
        <f t="shared" si="2"/>
        <v>0</v>
      </c>
      <c r="M183" s="7">
        <f>ауп[[#This Row],[баллы]]*ауп[[#This Row],[выполнил]]*IF(ауп[[#This Row],[просрочил]],0.7,1)</f>
        <v>0</v>
      </c>
    </row>
    <row r="184" spans="1:13" x14ac:dyDescent="0.2">
      <c r="A184" s="5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>
        <f t="shared" si="2"/>
        <v>0</v>
      </c>
      <c r="M184" s="7">
        <f>ауп[[#This Row],[баллы]]*ауп[[#This Row],[выполнил]]*IF(ауп[[#This Row],[просрочил]],0.7,1)</f>
        <v>0</v>
      </c>
    </row>
    <row r="185" spans="1:13" x14ac:dyDescent="0.2">
      <c r="A185" s="5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>
        <f t="shared" si="2"/>
        <v>0</v>
      </c>
      <c r="M185" s="7">
        <f>ауп[[#This Row],[баллы]]*ауп[[#This Row],[выполнил]]*IF(ауп[[#This Row],[просрочил]],0.7,1)</f>
        <v>0</v>
      </c>
    </row>
    <row r="186" spans="1:13" x14ac:dyDescent="0.2">
      <c r="A186" s="5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>
        <f t="shared" si="2"/>
        <v>0</v>
      </c>
      <c r="M186" s="7">
        <f>ауп[[#This Row],[баллы]]*ауп[[#This Row],[выполнил]]*IF(ауп[[#This Row],[просрочил]],0.7,1)</f>
        <v>0</v>
      </c>
    </row>
    <row r="187" spans="1:13" x14ac:dyDescent="0.2">
      <c r="A187" s="5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>
        <f t="shared" si="2"/>
        <v>0</v>
      </c>
      <c r="M187" s="7">
        <f>ауп[[#This Row],[баллы]]*ауп[[#This Row],[выполнил]]*IF(ауп[[#This Row],[просрочил]],0.7,1)</f>
        <v>0</v>
      </c>
    </row>
    <row r="188" spans="1:13" x14ac:dyDescent="0.2">
      <c r="A188" s="5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>
        <f t="shared" si="2"/>
        <v>0</v>
      </c>
      <c r="M188" s="7">
        <f>ауп[[#This Row],[баллы]]*ауп[[#This Row],[выполнил]]*IF(ауп[[#This Row],[просрочил]],0.7,1)</f>
        <v>0</v>
      </c>
    </row>
    <row r="189" spans="1:13" x14ac:dyDescent="0.2">
      <c r="A189" s="5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>
        <f t="shared" si="2"/>
        <v>0</v>
      </c>
      <c r="M189" s="7">
        <f>ауп[[#This Row],[баллы]]*ауп[[#This Row],[выполнил]]*IF(ауп[[#This Row],[просрочил]],0.7,1)</f>
        <v>0</v>
      </c>
    </row>
    <row r="190" spans="1:13" x14ac:dyDescent="0.2">
      <c r="A190" s="5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>
        <f t="shared" si="2"/>
        <v>0</v>
      </c>
      <c r="M190" s="7">
        <f>ауп[[#This Row],[баллы]]*ауп[[#This Row],[выполнил]]*IF(ауп[[#This Row],[просрочил]],0.7,1)</f>
        <v>0</v>
      </c>
    </row>
    <row r="191" spans="1:13" x14ac:dyDescent="0.2">
      <c r="A191" s="5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>
        <f t="shared" si="2"/>
        <v>0</v>
      </c>
      <c r="M191" s="7">
        <f>ауп[[#This Row],[баллы]]*ауп[[#This Row],[выполнил]]*IF(ауп[[#This Row],[просрочил]],0.7,1)</f>
        <v>0</v>
      </c>
    </row>
    <row r="192" spans="1:13" x14ac:dyDescent="0.2">
      <c r="A192" s="5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>
        <f t="shared" si="2"/>
        <v>0</v>
      </c>
      <c r="M192" s="7">
        <f>ауп[[#This Row],[баллы]]*ауп[[#This Row],[выполнил]]*IF(ауп[[#This Row],[просрочил]],0.7,1)</f>
        <v>0</v>
      </c>
    </row>
    <row r="193" spans="1:13" x14ac:dyDescent="0.2">
      <c r="A193" s="5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>
        <f t="shared" si="2"/>
        <v>0</v>
      </c>
      <c r="M193" s="7">
        <f>ауп[[#This Row],[баллы]]*ауп[[#This Row],[выполнил]]*IF(ауп[[#This Row],[просрочил]],0.7,1)</f>
        <v>0</v>
      </c>
    </row>
    <row r="194" spans="1:13" x14ac:dyDescent="0.2">
      <c r="A194" s="5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>
        <f t="shared" ref="L194:L257" si="3">F194*G194*H194*I194</f>
        <v>0</v>
      </c>
      <c r="M194" s="7">
        <f>ауп[[#This Row],[баллы]]*ауп[[#This Row],[выполнил]]*IF(ауп[[#This Row],[просрочил]],0.7,1)</f>
        <v>0</v>
      </c>
    </row>
    <row r="195" spans="1:13" x14ac:dyDescent="0.2">
      <c r="A195" s="5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>
        <f t="shared" si="3"/>
        <v>0</v>
      </c>
      <c r="M195" s="7">
        <f>ауп[[#This Row],[баллы]]*ауп[[#This Row],[выполнил]]*IF(ауп[[#This Row],[просрочил]],0.7,1)</f>
        <v>0</v>
      </c>
    </row>
    <row r="196" spans="1:13" x14ac:dyDescent="0.2">
      <c r="A196" s="5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>
        <f t="shared" si="3"/>
        <v>0</v>
      </c>
      <c r="M196" s="7">
        <f>ауп[[#This Row],[баллы]]*ауп[[#This Row],[выполнил]]*IF(ауп[[#This Row],[просрочил]],0.7,1)</f>
        <v>0</v>
      </c>
    </row>
    <row r="197" spans="1:13" x14ac:dyDescent="0.2">
      <c r="A197" s="5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>
        <f t="shared" si="3"/>
        <v>0</v>
      </c>
      <c r="M197" s="7">
        <f>ауп[[#This Row],[баллы]]*ауп[[#This Row],[выполнил]]*IF(ауп[[#This Row],[просрочил]],0.7,1)</f>
        <v>0</v>
      </c>
    </row>
    <row r="198" spans="1:13" x14ac:dyDescent="0.2">
      <c r="A198" s="5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>
        <f t="shared" si="3"/>
        <v>0</v>
      </c>
      <c r="M198" s="7">
        <f>ауп[[#This Row],[баллы]]*ауп[[#This Row],[выполнил]]*IF(ауп[[#This Row],[просрочил]],0.7,1)</f>
        <v>0</v>
      </c>
    </row>
    <row r="199" spans="1:13" x14ac:dyDescent="0.2">
      <c r="A199" s="5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>
        <f t="shared" si="3"/>
        <v>0</v>
      </c>
      <c r="M199" s="7">
        <f>ауп[[#This Row],[баллы]]*ауп[[#This Row],[выполнил]]*IF(ауп[[#This Row],[просрочил]],0.7,1)</f>
        <v>0</v>
      </c>
    </row>
    <row r="200" spans="1:13" x14ac:dyDescent="0.2">
      <c r="A200" s="5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>
        <f t="shared" si="3"/>
        <v>0</v>
      </c>
      <c r="M200" s="7">
        <f>ауп[[#This Row],[баллы]]*ауп[[#This Row],[выполнил]]*IF(ауп[[#This Row],[просрочил]],0.7,1)</f>
        <v>0</v>
      </c>
    </row>
    <row r="201" spans="1:13" x14ac:dyDescent="0.2">
      <c r="A201" s="5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>
        <f t="shared" si="3"/>
        <v>0</v>
      </c>
      <c r="M201" s="7">
        <f>ауп[[#This Row],[баллы]]*ауп[[#This Row],[выполнил]]*IF(ауп[[#This Row],[просрочил]],0.7,1)</f>
        <v>0</v>
      </c>
    </row>
    <row r="202" spans="1:13" x14ac:dyDescent="0.2">
      <c r="A202" s="5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>
        <f t="shared" si="3"/>
        <v>0</v>
      </c>
      <c r="M202" s="7">
        <f>ауп[[#This Row],[баллы]]*ауп[[#This Row],[выполнил]]*IF(ауп[[#This Row],[просрочил]],0.7,1)</f>
        <v>0</v>
      </c>
    </row>
    <row r="203" spans="1:13" x14ac:dyDescent="0.2">
      <c r="A203" s="5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>
        <f t="shared" si="3"/>
        <v>0</v>
      </c>
      <c r="M203" s="7">
        <f>ауп[[#This Row],[баллы]]*ауп[[#This Row],[выполнил]]*IF(ауп[[#This Row],[просрочил]],0.7,1)</f>
        <v>0</v>
      </c>
    </row>
    <row r="204" spans="1:13" x14ac:dyDescent="0.2">
      <c r="A204" s="5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>
        <f t="shared" si="3"/>
        <v>0</v>
      </c>
      <c r="M204" s="7">
        <f>ауп[[#This Row],[баллы]]*ауп[[#This Row],[выполнил]]*IF(ауп[[#This Row],[просрочил]],0.7,1)</f>
        <v>0</v>
      </c>
    </row>
    <row r="205" spans="1:13" x14ac:dyDescent="0.2">
      <c r="A205" s="5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>
        <f t="shared" si="3"/>
        <v>0</v>
      </c>
      <c r="M205" s="7">
        <f>ауп[[#This Row],[баллы]]*ауп[[#This Row],[выполнил]]*IF(ауп[[#This Row],[просрочил]],0.7,1)</f>
        <v>0</v>
      </c>
    </row>
    <row r="206" spans="1:13" x14ac:dyDescent="0.2">
      <c r="A206" s="5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>
        <f t="shared" si="3"/>
        <v>0</v>
      </c>
      <c r="M206" s="7">
        <f>ауп[[#This Row],[баллы]]*ауп[[#This Row],[выполнил]]*IF(ауп[[#This Row],[просрочил]],0.7,1)</f>
        <v>0</v>
      </c>
    </row>
    <row r="207" spans="1:13" x14ac:dyDescent="0.2">
      <c r="A207" s="5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>
        <f t="shared" si="3"/>
        <v>0</v>
      </c>
      <c r="M207" s="7">
        <f>ауп[[#This Row],[баллы]]*ауп[[#This Row],[выполнил]]*IF(ауп[[#This Row],[просрочил]],0.7,1)</f>
        <v>0</v>
      </c>
    </row>
    <row r="208" spans="1:13" x14ac:dyDescent="0.2">
      <c r="A208" s="5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>
        <f t="shared" si="3"/>
        <v>0</v>
      </c>
      <c r="M208" s="7">
        <f>ауп[[#This Row],[баллы]]*ауп[[#This Row],[выполнил]]*IF(ауп[[#This Row],[просрочил]],0.7,1)</f>
        <v>0</v>
      </c>
    </row>
    <row r="209" spans="1:13" x14ac:dyDescent="0.2">
      <c r="A209" s="5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>
        <f t="shared" si="3"/>
        <v>0</v>
      </c>
      <c r="M209" s="7">
        <f>ауп[[#This Row],[баллы]]*ауп[[#This Row],[выполнил]]*IF(ауп[[#This Row],[просрочил]],0.7,1)</f>
        <v>0</v>
      </c>
    </row>
    <row r="210" spans="1:13" x14ac:dyDescent="0.2">
      <c r="A210" s="5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>
        <f t="shared" si="3"/>
        <v>0</v>
      </c>
      <c r="M210" s="7">
        <f>ауп[[#This Row],[баллы]]*ауп[[#This Row],[выполнил]]*IF(ауп[[#This Row],[просрочил]],0.7,1)</f>
        <v>0</v>
      </c>
    </row>
    <row r="211" spans="1:13" x14ac:dyDescent="0.2">
      <c r="A211" s="5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>
        <f t="shared" si="3"/>
        <v>0</v>
      </c>
      <c r="M211" s="7">
        <f>ауп[[#This Row],[баллы]]*ауп[[#This Row],[выполнил]]*IF(ауп[[#This Row],[просрочил]],0.7,1)</f>
        <v>0</v>
      </c>
    </row>
    <row r="212" spans="1:13" x14ac:dyDescent="0.2">
      <c r="A212" s="5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>
        <f t="shared" si="3"/>
        <v>0</v>
      </c>
      <c r="M212" s="7">
        <f>ауп[[#This Row],[баллы]]*ауп[[#This Row],[выполнил]]*IF(ауп[[#This Row],[просрочил]],0.7,1)</f>
        <v>0</v>
      </c>
    </row>
    <row r="213" spans="1:13" x14ac:dyDescent="0.2">
      <c r="A213" s="5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>
        <f t="shared" si="3"/>
        <v>0</v>
      </c>
      <c r="M213" s="7">
        <f>ауп[[#This Row],[баллы]]*ауп[[#This Row],[выполнил]]*IF(ауп[[#This Row],[просрочил]],0.7,1)</f>
        <v>0</v>
      </c>
    </row>
    <row r="214" spans="1:13" x14ac:dyDescent="0.2">
      <c r="A214" s="5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>
        <f t="shared" si="3"/>
        <v>0</v>
      </c>
      <c r="M214" s="7">
        <f>ауп[[#This Row],[баллы]]*ауп[[#This Row],[выполнил]]*IF(ауп[[#This Row],[просрочил]],0.7,1)</f>
        <v>0</v>
      </c>
    </row>
    <row r="215" spans="1:13" x14ac:dyDescent="0.2">
      <c r="A215" s="5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>
        <f t="shared" si="3"/>
        <v>0</v>
      </c>
      <c r="M215" s="7">
        <f>ауп[[#This Row],[баллы]]*ауп[[#This Row],[выполнил]]*IF(ауп[[#This Row],[просрочил]],0.7,1)</f>
        <v>0</v>
      </c>
    </row>
    <row r="216" spans="1:13" x14ac:dyDescent="0.2">
      <c r="A216" s="5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>
        <f t="shared" si="3"/>
        <v>0</v>
      </c>
      <c r="M216" s="7">
        <f>ауп[[#This Row],[баллы]]*ауп[[#This Row],[выполнил]]*IF(ауп[[#This Row],[просрочил]],0.7,1)</f>
        <v>0</v>
      </c>
    </row>
    <row r="217" spans="1:13" x14ac:dyDescent="0.2">
      <c r="A217" s="5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>
        <f t="shared" si="3"/>
        <v>0</v>
      </c>
      <c r="M217" s="7">
        <f>ауп[[#This Row],[баллы]]*ауп[[#This Row],[выполнил]]*IF(ауп[[#This Row],[просрочил]],0.7,1)</f>
        <v>0</v>
      </c>
    </row>
    <row r="218" spans="1:13" x14ac:dyDescent="0.2">
      <c r="A218" s="5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>
        <f t="shared" si="3"/>
        <v>0</v>
      </c>
      <c r="M218" s="7">
        <f>ауп[[#This Row],[баллы]]*ауп[[#This Row],[выполнил]]*IF(ауп[[#This Row],[просрочил]],0.7,1)</f>
        <v>0</v>
      </c>
    </row>
    <row r="219" spans="1:13" x14ac:dyDescent="0.2">
      <c r="A219" s="5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>
        <f t="shared" si="3"/>
        <v>0</v>
      </c>
      <c r="M219" s="7">
        <f>ауп[[#This Row],[баллы]]*ауп[[#This Row],[выполнил]]*IF(ауп[[#This Row],[просрочил]],0.7,1)</f>
        <v>0</v>
      </c>
    </row>
    <row r="220" spans="1:13" x14ac:dyDescent="0.2">
      <c r="A220" s="5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>
        <f t="shared" si="3"/>
        <v>0</v>
      </c>
      <c r="M220" s="7">
        <f>ауп[[#This Row],[баллы]]*ауп[[#This Row],[выполнил]]*IF(ауп[[#This Row],[просрочил]],0.7,1)</f>
        <v>0</v>
      </c>
    </row>
    <row r="221" spans="1:13" x14ac:dyDescent="0.2">
      <c r="A221" s="5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>
        <f t="shared" si="3"/>
        <v>0</v>
      </c>
      <c r="M221" s="7">
        <f>ауп[[#This Row],[баллы]]*ауп[[#This Row],[выполнил]]*IF(ауп[[#This Row],[просрочил]],0.7,1)</f>
        <v>0</v>
      </c>
    </row>
    <row r="222" spans="1:13" x14ac:dyDescent="0.2">
      <c r="A222" s="5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>
        <f t="shared" si="3"/>
        <v>0</v>
      </c>
      <c r="M222" s="7">
        <f>ауп[[#This Row],[баллы]]*ауп[[#This Row],[выполнил]]*IF(ауп[[#This Row],[просрочил]],0.7,1)</f>
        <v>0</v>
      </c>
    </row>
    <row r="223" spans="1:13" x14ac:dyDescent="0.2">
      <c r="A223" s="5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>
        <f t="shared" si="3"/>
        <v>0</v>
      </c>
      <c r="M223" s="7">
        <f>ауп[[#This Row],[баллы]]*ауп[[#This Row],[выполнил]]*IF(ауп[[#This Row],[просрочил]],0.7,1)</f>
        <v>0</v>
      </c>
    </row>
    <row r="224" spans="1:13" x14ac:dyDescent="0.2">
      <c r="A224" s="5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>
        <f t="shared" si="3"/>
        <v>0</v>
      </c>
      <c r="M224" s="7">
        <f>ауп[[#This Row],[баллы]]*ауп[[#This Row],[выполнил]]*IF(ауп[[#This Row],[просрочил]],0.7,1)</f>
        <v>0</v>
      </c>
    </row>
    <row r="225" spans="1:13" x14ac:dyDescent="0.2">
      <c r="A225" s="5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>
        <f t="shared" si="3"/>
        <v>0</v>
      </c>
      <c r="M225" s="7">
        <f>ауп[[#This Row],[баллы]]*ауп[[#This Row],[выполнил]]*IF(ауп[[#This Row],[просрочил]],0.7,1)</f>
        <v>0</v>
      </c>
    </row>
    <row r="226" spans="1:13" x14ac:dyDescent="0.2">
      <c r="A226" s="5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>
        <f t="shared" si="3"/>
        <v>0</v>
      </c>
      <c r="M226" s="7">
        <f>ауп[[#This Row],[баллы]]*ауп[[#This Row],[выполнил]]*IF(ауп[[#This Row],[просрочил]],0.7,1)</f>
        <v>0</v>
      </c>
    </row>
    <row r="227" spans="1:13" x14ac:dyDescent="0.2">
      <c r="A227" s="5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>
        <f t="shared" si="3"/>
        <v>0</v>
      </c>
      <c r="M227" s="7">
        <f>ауп[[#This Row],[баллы]]*ауп[[#This Row],[выполнил]]*IF(ауп[[#This Row],[просрочил]],0.7,1)</f>
        <v>0</v>
      </c>
    </row>
    <row r="228" spans="1:13" x14ac:dyDescent="0.2">
      <c r="A228" s="5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>
        <f t="shared" si="3"/>
        <v>0</v>
      </c>
      <c r="M228" s="7">
        <f>ауп[[#This Row],[баллы]]*ауп[[#This Row],[выполнил]]*IF(ауп[[#This Row],[просрочил]],0.7,1)</f>
        <v>0</v>
      </c>
    </row>
    <row r="229" spans="1:13" x14ac:dyDescent="0.2">
      <c r="A229" s="5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>
        <f t="shared" si="3"/>
        <v>0</v>
      </c>
      <c r="M229" s="7">
        <f>ауп[[#This Row],[баллы]]*ауп[[#This Row],[выполнил]]*IF(ауп[[#This Row],[просрочил]],0.7,1)</f>
        <v>0</v>
      </c>
    </row>
    <row r="230" spans="1:13" x14ac:dyDescent="0.2">
      <c r="A230" s="5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>
        <f t="shared" si="3"/>
        <v>0</v>
      </c>
      <c r="M230" s="7">
        <f>ауп[[#This Row],[баллы]]*ауп[[#This Row],[выполнил]]*IF(ауп[[#This Row],[просрочил]],0.7,1)</f>
        <v>0</v>
      </c>
    </row>
    <row r="231" spans="1:13" x14ac:dyDescent="0.2">
      <c r="A231" s="5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>
        <f t="shared" si="3"/>
        <v>0</v>
      </c>
      <c r="M231" s="7">
        <f>ауп[[#This Row],[баллы]]*ауп[[#This Row],[выполнил]]*IF(ауп[[#This Row],[просрочил]],0.7,1)</f>
        <v>0</v>
      </c>
    </row>
    <row r="232" spans="1:13" x14ac:dyDescent="0.2">
      <c r="A232" s="5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>
        <f t="shared" si="3"/>
        <v>0</v>
      </c>
      <c r="M232" s="7">
        <f>ауп[[#This Row],[баллы]]*ауп[[#This Row],[выполнил]]*IF(ауп[[#This Row],[просрочил]],0.7,1)</f>
        <v>0</v>
      </c>
    </row>
    <row r="233" spans="1:13" x14ac:dyDescent="0.2">
      <c r="A233" s="5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>
        <f t="shared" si="3"/>
        <v>0</v>
      </c>
      <c r="M233" s="7">
        <f>ауп[[#This Row],[баллы]]*ауп[[#This Row],[выполнил]]*IF(ауп[[#This Row],[просрочил]],0.7,1)</f>
        <v>0</v>
      </c>
    </row>
    <row r="234" spans="1:13" x14ac:dyDescent="0.2">
      <c r="A234" s="5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>
        <f t="shared" si="3"/>
        <v>0</v>
      </c>
      <c r="M234" s="7">
        <f>ауп[[#This Row],[баллы]]*ауп[[#This Row],[выполнил]]*IF(ауп[[#This Row],[просрочил]],0.7,1)</f>
        <v>0</v>
      </c>
    </row>
    <row r="235" spans="1:13" x14ac:dyDescent="0.2">
      <c r="A235" s="5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>
        <f t="shared" si="3"/>
        <v>0</v>
      </c>
      <c r="M235" s="7">
        <f>ауп[[#This Row],[баллы]]*ауп[[#This Row],[выполнил]]*IF(ауп[[#This Row],[просрочил]],0.7,1)</f>
        <v>0</v>
      </c>
    </row>
    <row r="236" spans="1:13" x14ac:dyDescent="0.2">
      <c r="A236" s="5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>
        <f t="shared" si="3"/>
        <v>0</v>
      </c>
      <c r="M236" s="7">
        <f>ауп[[#This Row],[баллы]]*ауп[[#This Row],[выполнил]]*IF(ауп[[#This Row],[просрочил]],0.7,1)</f>
        <v>0</v>
      </c>
    </row>
    <row r="237" spans="1:13" x14ac:dyDescent="0.2">
      <c r="A237" s="5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>
        <f t="shared" si="3"/>
        <v>0</v>
      </c>
      <c r="M237" s="7">
        <f>ауп[[#This Row],[баллы]]*ауп[[#This Row],[выполнил]]*IF(ауп[[#This Row],[просрочил]],0.7,1)</f>
        <v>0</v>
      </c>
    </row>
    <row r="238" spans="1:13" x14ac:dyDescent="0.2">
      <c r="A238" s="5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>
        <f t="shared" si="3"/>
        <v>0</v>
      </c>
      <c r="M238" s="7">
        <f>ауп[[#This Row],[баллы]]*ауп[[#This Row],[выполнил]]*IF(ауп[[#This Row],[просрочил]],0.7,1)</f>
        <v>0</v>
      </c>
    </row>
    <row r="239" spans="1:13" x14ac:dyDescent="0.2">
      <c r="A239" s="5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>
        <f t="shared" si="3"/>
        <v>0</v>
      </c>
      <c r="M239" s="7">
        <f>ауп[[#This Row],[баллы]]*ауп[[#This Row],[выполнил]]*IF(ауп[[#This Row],[просрочил]],0.7,1)</f>
        <v>0</v>
      </c>
    </row>
    <row r="240" spans="1:13" x14ac:dyDescent="0.2">
      <c r="A240" s="5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>
        <f t="shared" si="3"/>
        <v>0</v>
      </c>
      <c r="M240" s="7">
        <f>ауп[[#This Row],[баллы]]*ауп[[#This Row],[выполнил]]*IF(ауп[[#This Row],[просрочил]],0.7,1)</f>
        <v>0</v>
      </c>
    </row>
    <row r="241" spans="1:13" x14ac:dyDescent="0.2">
      <c r="A241" s="5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>
        <f t="shared" si="3"/>
        <v>0</v>
      </c>
      <c r="M241" s="7">
        <f>ауп[[#This Row],[баллы]]*ауп[[#This Row],[выполнил]]*IF(ауп[[#This Row],[просрочил]],0.7,1)</f>
        <v>0</v>
      </c>
    </row>
    <row r="242" spans="1:13" x14ac:dyDescent="0.2">
      <c r="A242" s="5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>
        <f t="shared" si="3"/>
        <v>0</v>
      </c>
      <c r="M242" s="7">
        <f>ауп[[#This Row],[баллы]]*ауп[[#This Row],[выполнил]]*IF(ауп[[#This Row],[просрочил]],0.7,1)</f>
        <v>0</v>
      </c>
    </row>
    <row r="243" spans="1:13" x14ac:dyDescent="0.2">
      <c r="A243" s="5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>
        <f t="shared" si="3"/>
        <v>0</v>
      </c>
      <c r="M243" s="7">
        <f>ауп[[#This Row],[баллы]]*ауп[[#This Row],[выполнил]]*IF(ауп[[#This Row],[просрочил]],0.7,1)</f>
        <v>0</v>
      </c>
    </row>
    <row r="244" spans="1:13" x14ac:dyDescent="0.2">
      <c r="A244" s="5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>
        <f t="shared" si="3"/>
        <v>0</v>
      </c>
      <c r="M244" s="7">
        <f>ауп[[#This Row],[баллы]]*ауп[[#This Row],[выполнил]]*IF(ауп[[#This Row],[просрочил]],0.7,1)</f>
        <v>0</v>
      </c>
    </row>
    <row r="245" spans="1:13" x14ac:dyDescent="0.2">
      <c r="A245" s="5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>
        <f t="shared" si="3"/>
        <v>0</v>
      </c>
      <c r="M245" s="7">
        <f>ауп[[#This Row],[баллы]]*ауп[[#This Row],[выполнил]]*IF(ауп[[#This Row],[просрочил]],0.7,1)</f>
        <v>0</v>
      </c>
    </row>
    <row r="246" spans="1:13" x14ac:dyDescent="0.2">
      <c r="A246" s="5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>
        <f t="shared" si="3"/>
        <v>0</v>
      </c>
      <c r="M246" s="7">
        <f>ауп[[#This Row],[баллы]]*ауп[[#This Row],[выполнил]]*IF(ауп[[#This Row],[просрочил]],0.7,1)</f>
        <v>0</v>
      </c>
    </row>
    <row r="247" spans="1:13" x14ac:dyDescent="0.2">
      <c r="A247" s="5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>
        <f t="shared" si="3"/>
        <v>0</v>
      </c>
      <c r="M247" s="7">
        <f>ауп[[#This Row],[баллы]]*ауп[[#This Row],[выполнил]]*IF(ауп[[#This Row],[просрочил]],0.7,1)</f>
        <v>0</v>
      </c>
    </row>
    <row r="248" spans="1:13" x14ac:dyDescent="0.2">
      <c r="A248" s="5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>
        <f t="shared" si="3"/>
        <v>0</v>
      </c>
      <c r="M248" s="7">
        <f>ауп[[#This Row],[баллы]]*ауп[[#This Row],[выполнил]]*IF(ауп[[#This Row],[просрочил]],0.7,1)</f>
        <v>0</v>
      </c>
    </row>
    <row r="249" spans="1:13" x14ac:dyDescent="0.2">
      <c r="A249" s="5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>
        <f t="shared" si="3"/>
        <v>0</v>
      </c>
      <c r="M249" s="7">
        <f>ауп[[#This Row],[баллы]]*ауп[[#This Row],[выполнил]]*IF(ауп[[#This Row],[просрочил]],0.7,1)</f>
        <v>0</v>
      </c>
    </row>
    <row r="250" spans="1:13" x14ac:dyDescent="0.2">
      <c r="A250" s="5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>
        <f t="shared" si="3"/>
        <v>0</v>
      </c>
      <c r="M250" s="7">
        <f>ауп[[#This Row],[баллы]]*ауп[[#This Row],[выполнил]]*IF(ауп[[#This Row],[просрочил]],0.7,1)</f>
        <v>0</v>
      </c>
    </row>
    <row r="251" spans="1:13" x14ac:dyDescent="0.2">
      <c r="A251" s="5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>
        <f t="shared" si="3"/>
        <v>0</v>
      </c>
      <c r="M251" s="7">
        <f>ауп[[#This Row],[баллы]]*ауп[[#This Row],[выполнил]]*IF(ауп[[#This Row],[просрочил]],0.7,1)</f>
        <v>0</v>
      </c>
    </row>
    <row r="252" spans="1:13" x14ac:dyDescent="0.2">
      <c r="A252" s="5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>
        <f t="shared" si="3"/>
        <v>0</v>
      </c>
      <c r="M252" s="7">
        <f>ауп[[#This Row],[баллы]]*ауп[[#This Row],[выполнил]]*IF(ауп[[#This Row],[просрочил]],0.7,1)</f>
        <v>0</v>
      </c>
    </row>
    <row r="253" spans="1:13" x14ac:dyDescent="0.2">
      <c r="A253" s="5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>
        <f t="shared" si="3"/>
        <v>0</v>
      </c>
      <c r="M253" s="7">
        <f>ауп[[#This Row],[баллы]]*ауп[[#This Row],[выполнил]]*IF(ауп[[#This Row],[просрочил]],0.7,1)</f>
        <v>0</v>
      </c>
    </row>
    <row r="254" spans="1:13" x14ac:dyDescent="0.2">
      <c r="A254" s="5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>
        <f t="shared" si="3"/>
        <v>0</v>
      </c>
      <c r="M254" s="7">
        <f>ауп[[#This Row],[баллы]]*ауп[[#This Row],[выполнил]]*IF(ауп[[#This Row],[просрочил]],0.7,1)</f>
        <v>0</v>
      </c>
    </row>
    <row r="255" spans="1:13" x14ac:dyDescent="0.2">
      <c r="A255" s="5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>
        <f t="shared" si="3"/>
        <v>0</v>
      </c>
      <c r="M255" s="7">
        <f>ауп[[#This Row],[баллы]]*ауп[[#This Row],[выполнил]]*IF(ауп[[#This Row],[просрочил]],0.7,1)</f>
        <v>0</v>
      </c>
    </row>
    <row r="256" spans="1:13" x14ac:dyDescent="0.2">
      <c r="A256" s="5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>
        <f t="shared" si="3"/>
        <v>0</v>
      </c>
      <c r="M256" s="7">
        <f>ауп[[#This Row],[баллы]]*ауп[[#This Row],[выполнил]]*IF(ауп[[#This Row],[просрочил]],0.7,1)</f>
        <v>0</v>
      </c>
    </row>
    <row r="257" spans="1:13" x14ac:dyDescent="0.2">
      <c r="A257" s="5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>
        <f t="shared" si="3"/>
        <v>0</v>
      </c>
      <c r="M257" s="7">
        <f>ауп[[#This Row],[баллы]]*ауп[[#This Row],[выполнил]]*IF(ауп[[#This Row],[просрочил]],0.7,1)</f>
        <v>0</v>
      </c>
    </row>
    <row r="258" spans="1:13" x14ac:dyDescent="0.2">
      <c r="A258" s="5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>
        <f t="shared" ref="L258:L301" si="4">F258*G258*H258*I258</f>
        <v>0</v>
      </c>
      <c r="M258" s="7">
        <f>ауп[[#This Row],[баллы]]*ауп[[#This Row],[выполнил]]*IF(ауп[[#This Row],[просрочил]],0.7,1)</f>
        <v>0</v>
      </c>
    </row>
    <row r="259" spans="1:13" x14ac:dyDescent="0.2">
      <c r="A259" s="5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>
        <f t="shared" si="4"/>
        <v>0</v>
      </c>
      <c r="M259" s="7">
        <f>ауп[[#This Row],[баллы]]*ауп[[#This Row],[выполнил]]*IF(ауп[[#This Row],[просрочил]],0.7,1)</f>
        <v>0</v>
      </c>
    </row>
    <row r="260" spans="1:13" x14ac:dyDescent="0.2">
      <c r="A260" s="5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>
        <f t="shared" si="4"/>
        <v>0</v>
      </c>
      <c r="M260" s="7">
        <f>ауп[[#This Row],[баллы]]*ауп[[#This Row],[выполнил]]*IF(ауп[[#This Row],[просрочил]],0.7,1)</f>
        <v>0</v>
      </c>
    </row>
    <row r="261" spans="1:13" x14ac:dyDescent="0.2">
      <c r="A261" s="5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>
        <f t="shared" si="4"/>
        <v>0</v>
      </c>
      <c r="M261" s="7">
        <f>ауп[[#This Row],[баллы]]*ауп[[#This Row],[выполнил]]*IF(ауп[[#This Row],[просрочил]],0.7,1)</f>
        <v>0</v>
      </c>
    </row>
    <row r="262" spans="1:13" x14ac:dyDescent="0.2">
      <c r="A262" s="5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>
        <f t="shared" si="4"/>
        <v>0</v>
      </c>
      <c r="M262" s="7">
        <f>ауп[[#This Row],[баллы]]*ауп[[#This Row],[выполнил]]*IF(ауп[[#This Row],[просрочил]],0.7,1)</f>
        <v>0</v>
      </c>
    </row>
    <row r="263" spans="1:13" x14ac:dyDescent="0.2">
      <c r="A263" s="5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>
        <f t="shared" si="4"/>
        <v>0</v>
      </c>
      <c r="M263" s="7">
        <f>ауп[[#This Row],[баллы]]*ауп[[#This Row],[выполнил]]*IF(ауп[[#This Row],[просрочил]],0.7,1)</f>
        <v>0</v>
      </c>
    </row>
    <row r="264" spans="1:13" x14ac:dyDescent="0.2">
      <c r="A264" s="5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>
        <f t="shared" si="4"/>
        <v>0</v>
      </c>
      <c r="M264" s="7">
        <f>ауп[[#This Row],[баллы]]*ауп[[#This Row],[выполнил]]*IF(ауп[[#This Row],[просрочил]],0.7,1)</f>
        <v>0</v>
      </c>
    </row>
    <row r="265" spans="1:13" x14ac:dyDescent="0.2">
      <c r="A265" s="5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>
        <f t="shared" si="4"/>
        <v>0</v>
      </c>
      <c r="M265" s="7">
        <f>ауп[[#This Row],[баллы]]*ауп[[#This Row],[выполнил]]*IF(ауп[[#This Row],[просрочил]],0.7,1)</f>
        <v>0</v>
      </c>
    </row>
    <row r="266" spans="1:13" x14ac:dyDescent="0.2">
      <c r="A266" s="5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>
        <f t="shared" si="4"/>
        <v>0</v>
      </c>
      <c r="M266" s="7">
        <f>ауп[[#This Row],[баллы]]*ауп[[#This Row],[выполнил]]*IF(ауп[[#This Row],[просрочил]],0.7,1)</f>
        <v>0</v>
      </c>
    </row>
    <row r="267" spans="1:13" x14ac:dyDescent="0.2">
      <c r="A267" s="5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>
        <f t="shared" si="4"/>
        <v>0</v>
      </c>
      <c r="M267" s="7">
        <f>ауп[[#This Row],[баллы]]*ауп[[#This Row],[выполнил]]*IF(ауп[[#This Row],[просрочил]],0.7,1)</f>
        <v>0</v>
      </c>
    </row>
    <row r="268" spans="1:13" x14ac:dyDescent="0.2">
      <c r="A268" s="5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>
        <f t="shared" si="4"/>
        <v>0</v>
      </c>
      <c r="M268" s="7">
        <f>ауп[[#This Row],[баллы]]*ауп[[#This Row],[выполнил]]*IF(ауп[[#This Row],[просрочил]],0.7,1)</f>
        <v>0</v>
      </c>
    </row>
    <row r="269" spans="1:13" x14ac:dyDescent="0.2">
      <c r="A269" s="5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>
        <f t="shared" si="4"/>
        <v>0</v>
      </c>
      <c r="M269" s="7">
        <f>ауп[[#This Row],[баллы]]*ауп[[#This Row],[выполнил]]*IF(ауп[[#This Row],[просрочил]],0.7,1)</f>
        <v>0</v>
      </c>
    </row>
    <row r="270" spans="1:13" x14ac:dyDescent="0.2">
      <c r="A270" s="5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>
        <f t="shared" si="4"/>
        <v>0</v>
      </c>
      <c r="M270" s="7">
        <f>ауп[[#This Row],[баллы]]*ауп[[#This Row],[выполнил]]*IF(ауп[[#This Row],[просрочил]],0.7,1)</f>
        <v>0</v>
      </c>
    </row>
    <row r="271" spans="1:13" x14ac:dyDescent="0.2">
      <c r="A271" s="5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>
        <f t="shared" si="4"/>
        <v>0</v>
      </c>
      <c r="M271" s="7">
        <f>ауп[[#This Row],[баллы]]*ауп[[#This Row],[выполнил]]*IF(ауп[[#This Row],[просрочил]],0.7,1)</f>
        <v>0</v>
      </c>
    </row>
    <row r="272" spans="1:13" x14ac:dyDescent="0.2">
      <c r="A272" s="5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>
        <f t="shared" si="4"/>
        <v>0</v>
      </c>
      <c r="M272" s="7">
        <f>ауп[[#This Row],[баллы]]*ауп[[#This Row],[выполнил]]*IF(ауп[[#This Row],[просрочил]],0.7,1)</f>
        <v>0</v>
      </c>
    </row>
    <row r="273" spans="1:13" x14ac:dyDescent="0.2">
      <c r="A273" s="5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>
        <f t="shared" si="4"/>
        <v>0</v>
      </c>
      <c r="M273" s="7">
        <f>ауп[[#This Row],[баллы]]*ауп[[#This Row],[выполнил]]*IF(ауп[[#This Row],[просрочил]],0.7,1)</f>
        <v>0</v>
      </c>
    </row>
    <row r="274" spans="1:13" x14ac:dyDescent="0.2">
      <c r="A274" s="5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>
        <f t="shared" si="4"/>
        <v>0</v>
      </c>
      <c r="M274" s="7">
        <f>ауп[[#This Row],[баллы]]*ауп[[#This Row],[выполнил]]*IF(ауп[[#This Row],[просрочил]],0.7,1)</f>
        <v>0</v>
      </c>
    </row>
    <row r="275" spans="1:13" x14ac:dyDescent="0.2">
      <c r="A275" s="5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>
        <f t="shared" si="4"/>
        <v>0</v>
      </c>
      <c r="M275" s="7">
        <f>ауп[[#This Row],[баллы]]*ауп[[#This Row],[выполнил]]*IF(ауп[[#This Row],[просрочил]],0.7,1)</f>
        <v>0</v>
      </c>
    </row>
    <row r="276" spans="1:13" x14ac:dyDescent="0.2">
      <c r="A276" s="5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>
        <f t="shared" si="4"/>
        <v>0</v>
      </c>
      <c r="M276" s="7">
        <f>ауп[[#This Row],[баллы]]*ауп[[#This Row],[выполнил]]*IF(ауп[[#This Row],[просрочил]],0.7,1)</f>
        <v>0</v>
      </c>
    </row>
    <row r="277" spans="1:13" x14ac:dyDescent="0.2">
      <c r="A277" s="5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>
        <f t="shared" si="4"/>
        <v>0</v>
      </c>
      <c r="M277" s="7">
        <f>ауп[[#This Row],[баллы]]*ауп[[#This Row],[выполнил]]*IF(ауп[[#This Row],[просрочил]],0.7,1)</f>
        <v>0</v>
      </c>
    </row>
    <row r="278" spans="1:13" x14ac:dyDescent="0.2">
      <c r="A278" s="5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>
        <f t="shared" si="4"/>
        <v>0</v>
      </c>
      <c r="M278" s="7">
        <f>ауп[[#This Row],[баллы]]*ауп[[#This Row],[выполнил]]*IF(ауп[[#This Row],[просрочил]],0.7,1)</f>
        <v>0</v>
      </c>
    </row>
    <row r="279" spans="1:13" x14ac:dyDescent="0.2">
      <c r="A279" s="5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>
        <f t="shared" si="4"/>
        <v>0</v>
      </c>
      <c r="M279" s="7">
        <f>ауп[[#This Row],[баллы]]*ауп[[#This Row],[выполнил]]*IF(ауп[[#This Row],[просрочил]],0.7,1)</f>
        <v>0</v>
      </c>
    </row>
    <row r="280" spans="1:13" x14ac:dyDescent="0.2">
      <c r="A280" s="5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>
        <f t="shared" si="4"/>
        <v>0</v>
      </c>
      <c r="M280" s="7">
        <f>ауп[[#This Row],[баллы]]*ауп[[#This Row],[выполнил]]*IF(ауп[[#This Row],[просрочил]],0.7,1)</f>
        <v>0</v>
      </c>
    </row>
    <row r="281" spans="1:13" x14ac:dyDescent="0.2">
      <c r="A281" s="5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>
        <f t="shared" si="4"/>
        <v>0</v>
      </c>
      <c r="M281" s="7">
        <f>ауп[[#This Row],[баллы]]*ауп[[#This Row],[выполнил]]*IF(ауп[[#This Row],[просрочил]],0.7,1)</f>
        <v>0</v>
      </c>
    </row>
    <row r="282" spans="1:13" x14ac:dyDescent="0.2">
      <c r="A282" s="5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>
        <f t="shared" si="4"/>
        <v>0</v>
      </c>
      <c r="M282" s="7">
        <f>ауп[[#This Row],[баллы]]*ауп[[#This Row],[выполнил]]*IF(ауп[[#This Row],[просрочил]],0.7,1)</f>
        <v>0</v>
      </c>
    </row>
    <row r="283" spans="1:13" x14ac:dyDescent="0.2">
      <c r="A283" s="5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>
        <f t="shared" si="4"/>
        <v>0</v>
      </c>
      <c r="M283" s="7">
        <f>ауп[[#This Row],[баллы]]*ауп[[#This Row],[выполнил]]*IF(ауп[[#This Row],[просрочил]],0.7,1)</f>
        <v>0</v>
      </c>
    </row>
    <row r="284" spans="1:13" x14ac:dyDescent="0.2">
      <c r="A284" s="5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>
        <f t="shared" si="4"/>
        <v>0</v>
      </c>
      <c r="M284" s="7">
        <f>ауп[[#This Row],[баллы]]*ауп[[#This Row],[выполнил]]*IF(ауп[[#This Row],[просрочил]],0.7,1)</f>
        <v>0</v>
      </c>
    </row>
    <row r="285" spans="1:13" x14ac:dyDescent="0.2">
      <c r="A285" s="5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>
        <f t="shared" si="4"/>
        <v>0</v>
      </c>
      <c r="M285" s="7">
        <f>ауп[[#This Row],[баллы]]*ауп[[#This Row],[выполнил]]*IF(ауп[[#This Row],[просрочил]],0.7,1)</f>
        <v>0</v>
      </c>
    </row>
    <row r="286" spans="1:13" x14ac:dyDescent="0.2">
      <c r="A286" s="5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>
        <f t="shared" si="4"/>
        <v>0</v>
      </c>
      <c r="M286" s="7">
        <f>ауп[[#This Row],[баллы]]*ауп[[#This Row],[выполнил]]*IF(ауп[[#This Row],[просрочил]],0.7,1)</f>
        <v>0</v>
      </c>
    </row>
    <row r="287" spans="1:13" x14ac:dyDescent="0.2">
      <c r="A287" s="5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>
        <f t="shared" si="4"/>
        <v>0</v>
      </c>
      <c r="M287" s="7">
        <f>ауп[[#This Row],[баллы]]*ауп[[#This Row],[выполнил]]*IF(ауп[[#This Row],[просрочил]],0.7,1)</f>
        <v>0</v>
      </c>
    </row>
    <row r="288" spans="1:13" x14ac:dyDescent="0.2">
      <c r="A288" s="5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>
        <f t="shared" si="4"/>
        <v>0</v>
      </c>
      <c r="M288" s="7">
        <f>ауп[[#This Row],[баллы]]*ауп[[#This Row],[выполнил]]*IF(ауп[[#This Row],[просрочил]],0.7,1)</f>
        <v>0</v>
      </c>
    </row>
    <row r="289" spans="1:13" x14ac:dyDescent="0.2">
      <c r="A289" s="5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>
        <f t="shared" si="4"/>
        <v>0</v>
      </c>
      <c r="M289" s="7">
        <f>ауп[[#This Row],[баллы]]*ауп[[#This Row],[выполнил]]*IF(ауп[[#This Row],[просрочил]],0.7,1)</f>
        <v>0</v>
      </c>
    </row>
    <row r="290" spans="1:13" x14ac:dyDescent="0.2">
      <c r="A290" s="5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>
        <f t="shared" si="4"/>
        <v>0</v>
      </c>
      <c r="M290" s="7">
        <f>ауп[[#This Row],[баллы]]*ауп[[#This Row],[выполнил]]*IF(ауп[[#This Row],[просрочил]],0.7,1)</f>
        <v>0</v>
      </c>
    </row>
    <row r="291" spans="1:13" x14ac:dyDescent="0.2">
      <c r="A291" s="5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>
        <f t="shared" si="4"/>
        <v>0</v>
      </c>
      <c r="M291" s="7">
        <f>ауп[[#This Row],[баллы]]*ауп[[#This Row],[выполнил]]*IF(ауп[[#This Row],[просрочил]],0.7,1)</f>
        <v>0</v>
      </c>
    </row>
    <row r="292" spans="1:13" x14ac:dyDescent="0.2">
      <c r="A292" s="5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>
        <f t="shared" si="4"/>
        <v>0</v>
      </c>
      <c r="M292" s="7">
        <f>ауп[[#This Row],[баллы]]*ауп[[#This Row],[выполнил]]*IF(ауп[[#This Row],[просрочил]],0.7,1)</f>
        <v>0</v>
      </c>
    </row>
    <row r="293" spans="1:13" x14ac:dyDescent="0.2">
      <c r="A293" s="5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>
        <f t="shared" si="4"/>
        <v>0</v>
      </c>
      <c r="M293" s="7">
        <f>ауп[[#This Row],[баллы]]*ауп[[#This Row],[выполнил]]*IF(ауп[[#This Row],[просрочил]],0.7,1)</f>
        <v>0</v>
      </c>
    </row>
    <row r="294" spans="1:13" x14ac:dyDescent="0.2">
      <c r="A294" s="5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>
        <f t="shared" si="4"/>
        <v>0</v>
      </c>
      <c r="M294" s="7">
        <f>ауп[[#This Row],[баллы]]*ауп[[#This Row],[выполнил]]*IF(ауп[[#This Row],[просрочил]],0.7,1)</f>
        <v>0</v>
      </c>
    </row>
    <row r="295" spans="1:13" x14ac:dyDescent="0.2">
      <c r="A295" s="5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>
        <f t="shared" si="4"/>
        <v>0</v>
      </c>
      <c r="M295" s="7">
        <f>ауп[[#This Row],[баллы]]*ауп[[#This Row],[выполнил]]*IF(ауп[[#This Row],[просрочил]],0.7,1)</f>
        <v>0</v>
      </c>
    </row>
    <row r="296" spans="1:13" x14ac:dyDescent="0.2">
      <c r="A296" s="5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>
        <f t="shared" si="4"/>
        <v>0</v>
      </c>
      <c r="M296" s="7">
        <f>ауп[[#This Row],[баллы]]*ауп[[#This Row],[выполнил]]*IF(ауп[[#This Row],[просрочил]],0.7,1)</f>
        <v>0</v>
      </c>
    </row>
    <row r="297" spans="1:13" x14ac:dyDescent="0.2">
      <c r="A297" s="5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>
        <f t="shared" si="4"/>
        <v>0</v>
      </c>
      <c r="M297" s="7">
        <f>ауп[[#This Row],[баллы]]*ауп[[#This Row],[выполнил]]*IF(ауп[[#This Row],[просрочил]],0.7,1)</f>
        <v>0</v>
      </c>
    </row>
    <row r="298" spans="1:13" x14ac:dyDescent="0.2">
      <c r="A298" s="5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>
        <f t="shared" si="4"/>
        <v>0</v>
      </c>
      <c r="M298" s="7">
        <f>ауп[[#This Row],[баллы]]*ауп[[#This Row],[выполнил]]*IF(ауп[[#This Row],[просрочил]],0.7,1)</f>
        <v>0</v>
      </c>
    </row>
    <row r="299" spans="1:13" x14ac:dyDescent="0.2">
      <c r="A299" s="5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>
        <f t="shared" si="4"/>
        <v>0</v>
      </c>
      <c r="M299" s="7">
        <f>ауп[[#This Row],[баллы]]*ауп[[#This Row],[выполнил]]*IF(ауп[[#This Row],[просрочил]],0.7,1)</f>
        <v>0</v>
      </c>
    </row>
    <row r="300" spans="1:13" x14ac:dyDescent="0.2">
      <c r="A300" s="5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>
        <f t="shared" si="4"/>
        <v>0</v>
      </c>
      <c r="M300" s="7">
        <f>ауп[[#This Row],[баллы]]*ауп[[#This Row],[выполнил]]*IF(ауп[[#This Row],[просрочил]],0.7,1)</f>
        <v>0</v>
      </c>
    </row>
    <row r="301" spans="1:13" x14ac:dyDescent="0.2">
      <c r="A301" s="8">
        <v>300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>
        <f t="shared" si="4"/>
        <v>0</v>
      </c>
      <c r="M301" s="10">
        <f>ауп[[#This Row],[баллы]]*ауп[[#This Row],[выполнил]]*IF(ауп[[#This Row],[просрочил]],0.7,1)</f>
        <v>0</v>
      </c>
    </row>
  </sheetData>
  <dataValidations count="1">
    <dataValidation type="list" allowBlank="1" showInputMessage="1" showErrorMessage="1" sqref="B2:B301" xr:uid="{3DDE4144-A097-4EC6-B230-6DAB707F9E5D}">
      <formula1>сотрудники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C315-1B0D-4301-8536-F87206C30064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4F7B-5D71-4545-98E1-4023A18E236C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штат</vt:lpstr>
      <vt:lpstr>коэффициент</vt:lpstr>
      <vt:lpstr>баллы</vt:lpstr>
      <vt:lpstr>данные</vt:lpstr>
      <vt:lpstr>нор</vt:lpstr>
      <vt:lpstr>ауп</vt:lpstr>
      <vt:lpstr>рид</vt:lpstr>
      <vt:lpstr>сз</vt:lpstr>
      <vt:lpstr>ауп!сотрудники</vt:lpstr>
      <vt:lpstr>сотрудники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haosit13</dc:creator>
  <cp:lastModifiedBy>user</cp:lastModifiedBy>
  <dcterms:created xsi:type="dcterms:W3CDTF">2026-02-14T17:42:53Z</dcterms:created>
  <dcterms:modified xsi:type="dcterms:W3CDTF">2026-06-04T08:31:53Z</dcterms:modified>
</cp:coreProperties>
</file>